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11-Noviembre 2022\"/>
    </mc:Choice>
  </mc:AlternateContent>
  <xr:revisionPtr revIDLastSave="0" documentId="13_ncr:1_{A52EC907-656B-4D4A-8C20-D884A385CC29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2" l="1"/>
  <c r="Q56" i="2"/>
  <c r="Q57" i="2"/>
  <c r="Q58" i="2"/>
  <c r="Q59" i="2"/>
  <c r="Q60" i="2"/>
  <c r="Q61" i="2"/>
  <c r="Q62" i="2"/>
  <c r="Q63" i="2"/>
  <c r="Q20" i="2"/>
  <c r="Q21" i="2"/>
  <c r="Q22" i="2"/>
  <c r="Q23" i="2"/>
  <c r="Q24" i="2"/>
  <c r="Q25" i="2"/>
  <c r="Q26" i="2"/>
  <c r="Q27" i="2"/>
  <c r="Q19" i="2"/>
  <c r="Q14" i="2"/>
  <c r="Q15" i="2"/>
  <c r="Q16" i="2"/>
  <c r="Q17" i="2"/>
  <c r="Q13" i="2"/>
  <c r="C85" i="2"/>
  <c r="D85" i="2"/>
  <c r="E85" i="2"/>
  <c r="F85" i="2"/>
  <c r="G85" i="2"/>
  <c r="H85" i="2"/>
  <c r="I85" i="2"/>
  <c r="J85" i="2"/>
  <c r="K85" i="2"/>
  <c r="L85" i="2"/>
  <c r="M85" i="2"/>
  <c r="P85" i="2"/>
  <c r="D11" i="2"/>
  <c r="E11" i="2"/>
  <c r="F11" i="2"/>
  <c r="G11" i="2"/>
  <c r="H11" i="2"/>
  <c r="I11" i="2"/>
  <c r="J11" i="2"/>
  <c r="K11" i="2"/>
  <c r="L11" i="2"/>
  <c r="M11" i="2"/>
  <c r="P11" i="2"/>
  <c r="C11" i="2"/>
  <c r="D83" i="2" l="1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3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0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6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2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C69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C54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38" i="2"/>
  <c r="Q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8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2" i="2"/>
  <c r="O85" i="2" l="1"/>
  <c r="O11" i="2"/>
  <c r="N85" i="2"/>
  <c r="N11" i="2"/>
  <c r="Q12" i="2"/>
  <c r="Q84" i="2" l="1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48" i="2"/>
  <c r="D48" i="2"/>
  <c r="Q28" i="2" l="1"/>
  <c r="Q85" i="2" s="1"/>
  <c r="K3" i="2"/>
  <c r="Q11" i="2" l="1"/>
  <c r="D47" i="2" l="1"/>
  <c r="D46" i="2"/>
  <c r="C46" i="2"/>
  <c r="C47" i="2"/>
</calcChain>
</file>

<file path=xl/sharedStrings.xml><?xml version="1.0" encoding="utf-8"?>
<sst xmlns="http://schemas.openxmlformats.org/spreadsheetml/2006/main" count="116" uniqueCount="116">
  <si>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</si>
  <si>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</si>
  <si>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</si>
  <si>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</si>
  <si>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</si>
  <si>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</si>
  <si>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</si>
  <si>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</si>
  <si>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</si>
  <si>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</si>
  <si>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</si>
  <si>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</si>
  <si>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</si>
  <si>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</si>
  <si>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</si>
  <si>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</si>
  <si>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</si>
  <si>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</si>
  <si>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</si>
  <si>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</si>
  <si>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</si>
  <si>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</si>
  <si>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</si>
  <si>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</si>
  <si>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</si>
  <si>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</si>
  <si>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</si>
  <si>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</si>
  <si>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</si>
  <si>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</si>
  <si>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</si>
  <si>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</si>
  <si>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</si>
  <si>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</si>
  <si>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</si>
  <si>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</si>
  <si>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</si>
  <si>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</si>
  <si>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</si>
  <si>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</si>
  <si>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</si>
  <si>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</si>
  <si>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</si>
  <si>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</si>
  <si>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</si>
  <si>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</si>
  <si>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</si>
  <si>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</si>
  <si>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</si>
  <si>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</si>
  <si>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</si>
  <si>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</si>
  <si>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</si>
  <si>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</si>
  <si>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</si>
  <si>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</si>
  <si>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</si>
  <si>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</si>
  <si>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</si>
  <si>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</si>
  <si>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</si>
  <si>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</si>
  <si>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</si>
  <si>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</si>
  <si>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</si>
  <si>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</si>
  <si>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</si>
  <si>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</si>
  <si>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</si>
  <si>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</si>
  <si>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</si>
  <si>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</si>
  <si>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</si>
  <si>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</si>
  <si>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</si>
  <si>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</si>
  <si>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</si>
  <si>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</si>
  <si>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</si>
  <si>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</si>
  <si>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</si>
  <si>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</si>
  <si>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</si>
  <si>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</si>
  <si>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</si>
  <si>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</si>
  <si>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</si>
  <si>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</si>
  <si>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</si>
  <si>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</si>
  <si>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</si>
  <si>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</si>
  <si>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</si>
  <si>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</si>
  <si>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</si>
  <si>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</si>
  <si>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</si>
  <si>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</si>
  <si>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</si>
  <si>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</si>
  <si>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</si>
  <si>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</si>
  <si>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</si>
  <si>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</si>
  <si>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</si>
  <si>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</si>
  <si>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</si>
  <si>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</si>
  <si>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</si>
  <si>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</si>
  <si>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</si>
  <si>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</si>
  <si>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</si>
  <si>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</si>
  <si>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Fecha de registro: hasta el  30  de septiembre 2022.</t>
  </si>
  <si>
    <t>Fecha de imputación: hasta el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</si>
</sst>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164" fontId="6" fillId="4" borderId="0" xfId="0" applyNumberFormat="1" applyFont="1" applyFill="1" applyBorder="1"/>
    <xf numFmtId="164" fontId="15" fillId="4" borderId="0" xfId="0" applyNumberFormat="1" applyFont="1" applyFill="1" applyBorder="1"/>
    <xf numFmtId="43" fontId="8" fillId="0" borderId="7" xfId="1" applyFont="1" applyBorder="1" applyAlignment="1">
      <alignment vertical="center" wrapText="1"/>
    </xf>
    <xf numFmtId="43" fontId="8" fillId="0" borderId="7" xfId="1" applyFont="1" applyBorder="1" applyAlignment="1">
      <alignment horizontal="left" vertical="center" wrapText="1"/>
    </xf>
    <xf numFmtId="43" fontId="8" fillId="0" borderId="7" xfId="1" applyFont="1" applyBorder="1"/>
    <xf numFmtId="43" fontId="7" fillId="6" borderId="3" xfId="1" applyFont="1" applyFill="1" applyBorder="1" applyAlignment="1">
      <alignment vertical="center" wrapText="1"/>
    </xf>
    <xf numFmtId="43" fontId="8" fillId="2" borderId="3" xfId="1" applyFont="1" applyFill="1" applyBorder="1" applyAlignment="1">
      <alignment vertical="center" wrapText="1"/>
    </xf>
    <xf numFmtId="43" fontId="16" fillId="0" borderId="0" xfId="0" applyNumberFormat="1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104405</xdr:colOff>
      <xdr:row>1</xdr:row>
      <xdr:rowOff>457200</xdr:rowOff>
    </xdr:from>
    <xdr:to>
      <xdr:col>1</xdr:col>
      <xdr:colOff>5700837</xdr:colOff>
      <xdr:row>6</xdr:row>
      <xdr:rowOff>79375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05" y="949325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topLeftCell="K52" zoomScale="60" zoomScaleNormal="60" workbookViewId="0">
      <selection activeCell="O60" sqref="O60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4">
        <f>+K11-5903363.9</f>
        <v>0</v>
      </c>
      <c r="P3" s="6"/>
      <c r="Q3" s="6"/>
    </row>
    <row r="4" spans="2:17" ht="39" customHeight="1" x14ac:dyDescent="0.85">
      <c r="B4" s="59" t="s">
        <v>92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"/>
      <c r="Q4" s="6"/>
    </row>
    <row r="5" spans="2:17" ht="39" customHeight="1" x14ac:dyDescent="0.85">
      <c r="B5" s="59" t="s">
        <v>93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"/>
      <c r="Q5" s="6"/>
    </row>
    <row r="6" spans="2:17" ht="39" customHeight="1" x14ac:dyDescent="0.85">
      <c r="B6" s="59" t="s">
        <v>97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  <c r="Q6" s="63"/>
    </row>
    <row r="7" spans="2:17" ht="39" customHeight="1" x14ac:dyDescent="0.85">
      <c r="B7" s="59" t="s">
        <v>94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  <c r="Q7" s="63"/>
    </row>
    <row r="8" spans="2:17" ht="39" customHeight="1" x14ac:dyDescent="0.85">
      <c r="B8" s="59" t="s">
        <v>95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2"/>
      <c r="Q8" s="42"/>
    </row>
    <row r="9" spans="2:17" s="38" customFormat="1" ht="53.45" customHeight="1" x14ac:dyDescent="0.25">
      <c r="B9" s="61" t="s">
        <v>66</v>
      </c>
      <c r="C9" s="62" t="s">
        <v>91</v>
      </c>
      <c r="D9" s="62" t="s">
        <v>90</v>
      </c>
      <c r="E9" s="60" t="s">
        <v>89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2:17" s="40" customFormat="1" ht="27.75" customHeight="1" x14ac:dyDescent="0.25">
      <c r="B10" s="61"/>
      <c r="C10" s="62"/>
      <c r="D10" s="62"/>
      <c r="E10" s="39" t="s">
        <v>77</v>
      </c>
      <c r="F10" s="39" t="s">
        <v>78</v>
      </c>
      <c r="G10" s="39" t="s">
        <v>79</v>
      </c>
      <c r="H10" s="39" t="s">
        <v>80</v>
      </c>
      <c r="I10" s="39" t="s">
        <v>81</v>
      </c>
      <c r="J10" s="39" t="s">
        <v>82</v>
      </c>
      <c r="K10" s="39" t="s">
        <v>83</v>
      </c>
      <c r="L10" s="39" t="s">
        <v>84</v>
      </c>
      <c r="M10" s="39" t="s">
        <v>85</v>
      </c>
      <c r="N10" s="39" t="s">
        <v>86</v>
      </c>
      <c r="O10" s="39" t="s">
        <v>87</v>
      </c>
      <c r="P10" s="39" t="s">
        <v>88</v>
      </c>
      <c r="Q10" s="39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 t="shared" ref="D11:Q11" si="0">+D12+D18+D28+D38+D54</f>
        <v>281537125.14999998</v>
      </c>
      <c r="E11" s="18">
        <f t="shared" si="0"/>
        <v>4635470.84</v>
      </c>
      <c r="F11" s="18">
        <f t="shared" si="0"/>
        <v>5083392.57</v>
      </c>
      <c r="G11" s="18">
        <f t="shared" si="0"/>
        <v>5028076.5</v>
      </c>
      <c r="H11" s="18">
        <f t="shared" si="0"/>
        <v>4921175.6899999995</v>
      </c>
      <c r="I11" s="18">
        <f t="shared" si="0"/>
        <v>8747093.6500000004</v>
      </c>
      <c r="J11" s="18">
        <f t="shared" si="0"/>
        <v>5521294.9900000002</v>
      </c>
      <c r="K11" s="18">
        <f t="shared" si="0"/>
        <v>5903363.8999999994</v>
      </c>
      <c r="L11" s="18">
        <f t="shared" si="0"/>
        <v>5541500.8399999999</v>
      </c>
      <c r="M11" s="18">
        <f t="shared" si="0"/>
        <v>5381713.9999999991</v>
      </c>
      <c r="N11" s="18">
        <f t="shared" si="0"/>
        <v>44327771.149999999</v>
      </c>
      <c r="O11" s="18">
        <f t="shared" si="0"/>
        <v>10147425.58</v>
      </c>
      <c r="P11" s="18">
        <f t="shared" si="0"/>
        <v>0</v>
      </c>
      <c r="Q11" s="18">
        <f t="shared" si="0"/>
        <v>105238279.71000001</v>
      </c>
    </row>
    <row r="12" spans="2:17" s="6" customFormat="1" ht="27.75" customHeight="1" x14ac:dyDescent="0.25">
      <c r="B12" s="7" t="s">
        <v>1</v>
      </c>
      <c r="C12" s="33">
        <f>+C13+C14+C17+C16+C15</f>
        <v>59343525</v>
      </c>
      <c r="D12" s="33">
        <f t="shared" ref="D12:P12" si="1">+D13+D14+D17+D16+D15</f>
        <v>67238525</v>
      </c>
      <c r="E12" s="33">
        <f t="shared" si="1"/>
        <v>4221025.71</v>
      </c>
      <c r="F12" s="33">
        <f t="shared" si="1"/>
        <v>4221025.71</v>
      </c>
      <c r="G12" s="33">
        <f t="shared" si="1"/>
        <v>4250958.79</v>
      </c>
      <c r="H12" s="33">
        <f t="shared" si="1"/>
        <v>4309205.58</v>
      </c>
      <c r="I12" s="33">
        <f t="shared" si="1"/>
        <v>7905205.7999999998</v>
      </c>
      <c r="J12" s="33">
        <f t="shared" si="1"/>
        <v>4376939.88</v>
      </c>
      <c r="K12" s="33">
        <f t="shared" si="1"/>
        <v>4268011.5999999996</v>
      </c>
      <c r="L12" s="33">
        <f t="shared" si="1"/>
        <v>4410167.0999999996</v>
      </c>
      <c r="M12" s="33">
        <f t="shared" si="1"/>
        <v>4307919.88</v>
      </c>
      <c r="N12" s="33">
        <f t="shared" si="1"/>
        <v>8034111.6100000003</v>
      </c>
      <c r="O12" s="33">
        <f t="shared" si="1"/>
        <v>8355024.0999999996</v>
      </c>
      <c r="P12" s="33">
        <f t="shared" si="1"/>
        <v>0</v>
      </c>
      <c r="Q12" s="33">
        <f>+Q13+Q14+Q17+Q16+Q15</f>
        <v>58659595.759999998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3827270.42</v>
      </c>
      <c r="M13" s="9">
        <v>3733000</v>
      </c>
      <c r="N13" s="9">
        <v>3812195.2</v>
      </c>
      <c r="O13" s="9">
        <v>7755005.3399999999</v>
      </c>
      <c r="P13" s="9">
        <v>0</v>
      </c>
      <c r="Q13" s="28">
        <f>SUM(E13:P13)</f>
        <v>45136392.969999999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22000</v>
      </c>
      <c r="M14" s="9">
        <v>22000</v>
      </c>
      <c r="N14" s="9">
        <v>3661633.33</v>
      </c>
      <c r="O14" s="9">
        <v>22000</v>
      </c>
      <c r="P14" s="9">
        <v>0</v>
      </c>
      <c r="Q14" s="28">
        <f t="shared" ref="Q14:Q17" si="2">SUM(E14:P14)</f>
        <v>7417633.3300000001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8">
        <f t="shared" si="2"/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8">
        <f t="shared" si="2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560896.68000000005</v>
      </c>
      <c r="M17" s="9">
        <v>552919.88</v>
      </c>
      <c r="N17" s="9">
        <v>560283.07999999996</v>
      </c>
      <c r="O17" s="9">
        <v>578018.76</v>
      </c>
      <c r="P17" s="9">
        <v>0</v>
      </c>
      <c r="Q17" s="28">
        <f t="shared" si="2"/>
        <v>6105569.46</v>
      </c>
    </row>
    <row r="18" spans="2:17" s="6" customFormat="1" ht="27.75" customHeight="1" x14ac:dyDescent="0.25">
      <c r="B18" s="7" t="s">
        <v>7</v>
      </c>
      <c r="C18" s="34">
        <f>+C19+C21+C23+C24+C25+C20+C22+C26+C27</f>
        <v>7437037</v>
      </c>
      <c r="D18" s="34">
        <f t="shared" ref="D18:Q18" si="3">+D19+D21+D23+D24+D25+D20+D22+D26+D27</f>
        <v>209644090.94999999</v>
      </c>
      <c r="E18" s="34">
        <f t="shared" si="3"/>
        <v>414445.13</v>
      </c>
      <c r="F18" s="34">
        <f t="shared" si="3"/>
        <v>387957.20999999996</v>
      </c>
      <c r="G18" s="34">
        <f t="shared" si="3"/>
        <v>459512.09</v>
      </c>
      <c r="H18" s="34">
        <f t="shared" si="3"/>
        <v>607433.51</v>
      </c>
      <c r="I18" s="34">
        <f t="shared" si="3"/>
        <v>839087.85000000009</v>
      </c>
      <c r="J18" s="34">
        <f t="shared" si="3"/>
        <v>585986.02</v>
      </c>
      <c r="K18" s="34">
        <f t="shared" si="3"/>
        <v>519545.03</v>
      </c>
      <c r="L18" s="34">
        <f t="shared" si="3"/>
        <v>728105.72</v>
      </c>
      <c r="M18" s="34">
        <f t="shared" si="3"/>
        <v>722212.56</v>
      </c>
      <c r="N18" s="34">
        <f t="shared" si="3"/>
        <v>36291159.539999999</v>
      </c>
      <c r="O18" s="34">
        <f t="shared" si="3"/>
        <v>1565284.04</v>
      </c>
      <c r="P18" s="34">
        <f t="shared" si="3"/>
        <v>0</v>
      </c>
      <c r="Q18" s="34">
        <f t="shared" si="3"/>
        <v>43120728.700000003</v>
      </c>
    </row>
    <row r="19" spans="2:17" s="6" customFormat="1" ht="27.75" customHeight="1" x14ac:dyDescent="0.25">
      <c r="B19" s="8" t="s">
        <v>8</v>
      </c>
      <c r="C19" s="9"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123879.59</v>
      </c>
      <c r="M19" s="9">
        <v>120735.62</v>
      </c>
      <c r="N19" s="9">
        <v>121983.32</v>
      </c>
      <c r="O19" s="9">
        <v>115293.02</v>
      </c>
      <c r="P19" s="9">
        <v>0</v>
      </c>
      <c r="Q19" s="28">
        <f>SUM(E19:P19)</f>
        <v>1199511.74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28">
        <f t="shared" ref="Q20:Q27" si="4">SUM(E20:P20)</f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25900</v>
      </c>
      <c r="N21" s="9">
        <v>35400</v>
      </c>
      <c r="O21" s="9">
        <v>8100</v>
      </c>
      <c r="P21" s="9">
        <v>0</v>
      </c>
      <c r="Q21" s="28">
        <f t="shared" si="4"/>
        <v>147650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28">
        <f t="shared" si="4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197831.47</v>
      </c>
      <c r="M23" s="9">
        <v>197831.47</v>
      </c>
      <c r="N23" s="9">
        <v>234539.47</v>
      </c>
      <c r="O23" s="9">
        <v>1254130.97</v>
      </c>
      <c r="P23" s="9">
        <v>0</v>
      </c>
      <c r="Q23" s="28">
        <f t="shared" si="4"/>
        <v>3236124.7699999996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107445.36</v>
      </c>
      <c r="M24" s="9">
        <v>108042.03</v>
      </c>
      <c r="N24" s="9">
        <v>109380.2</v>
      </c>
      <c r="O24" s="9">
        <v>109050.05</v>
      </c>
      <c r="P24" s="9">
        <v>0</v>
      </c>
      <c r="Q24" s="28">
        <f t="shared" si="4"/>
        <v>1438516.6600000001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221582.8</v>
      </c>
      <c r="M25" s="9">
        <v>114725.44</v>
      </c>
      <c r="N25" s="9">
        <v>0</v>
      </c>
      <c r="O25" s="9">
        <v>0</v>
      </c>
      <c r="P25" s="9">
        <v>0</v>
      </c>
      <c r="Q25" s="28">
        <f t="shared" si="4"/>
        <v>723999.59999999986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57277</v>
      </c>
      <c r="M26" s="9">
        <v>154978</v>
      </c>
      <c r="N26" s="9">
        <v>35789856.549999997</v>
      </c>
      <c r="O26" s="9">
        <v>78710</v>
      </c>
      <c r="P26" s="9">
        <v>0</v>
      </c>
      <c r="Q26" s="28">
        <f t="shared" si="4"/>
        <v>36198161.93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20089.5</v>
      </c>
      <c r="M27" s="9">
        <v>0</v>
      </c>
      <c r="N27" s="9">
        <v>0</v>
      </c>
      <c r="O27" s="9">
        <v>0</v>
      </c>
      <c r="P27" s="9">
        <v>0</v>
      </c>
      <c r="Q27" s="28">
        <f t="shared" si="4"/>
        <v>66965</v>
      </c>
    </row>
    <row r="28" spans="2:17" s="6" customFormat="1" ht="27.75" customHeight="1" x14ac:dyDescent="0.25">
      <c r="B28" s="7" t="s">
        <v>17</v>
      </c>
      <c r="C28" s="29">
        <f>+C29+C30+C31+C32+C33+C34+C35+C37+C36</f>
        <v>2255000</v>
      </c>
      <c r="D28" s="29">
        <f t="shared" ref="D28:P28" si="5">+D29+D30+D31+D32+D33+D34+D35+D37+D36</f>
        <v>2796009.2</v>
      </c>
      <c r="E28" s="29">
        <f t="shared" si="5"/>
        <v>0</v>
      </c>
      <c r="F28" s="29">
        <f t="shared" si="5"/>
        <v>474409.65</v>
      </c>
      <c r="G28" s="29">
        <f t="shared" si="5"/>
        <v>317605.62</v>
      </c>
      <c r="H28" s="29">
        <f t="shared" si="5"/>
        <v>4536.6000000000022</v>
      </c>
      <c r="I28" s="29">
        <f t="shared" si="5"/>
        <v>2800</v>
      </c>
      <c r="J28" s="29">
        <f t="shared" si="5"/>
        <v>10700.34</v>
      </c>
      <c r="K28" s="29">
        <f t="shared" si="5"/>
        <v>1223762</v>
      </c>
      <c r="L28" s="29">
        <f t="shared" si="5"/>
        <v>109354.15</v>
      </c>
      <c r="M28" s="29">
        <f t="shared" si="5"/>
        <v>210642.03999999998</v>
      </c>
      <c r="N28" s="29">
        <f t="shared" si="5"/>
        <v>2500</v>
      </c>
      <c r="O28" s="29">
        <f t="shared" si="5"/>
        <v>159840.26</v>
      </c>
      <c r="P28" s="29">
        <f t="shared" si="5"/>
        <v>0</v>
      </c>
      <c r="Q28" s="29">
        <f>+Q29+Q30+Q31+Q32+Q33+Q34+Q35+Q37+Q36</f>
        <v>2516150.66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2500</v>
      </c>
      <c r="M29" s="9">
        <v>12893.8</v>
      </c>
      <c r="N29" s="9">
        <v>2500</v>
      </c>
      <c r="O29" s="9">
        <v>2500</v>
      </c>
      <c r="P29" s="9">
        <v>0</v>
      </c>
      <c r="Q29" s="28">
        <f>SUM(E29:P29)</f>
        <v>75059.199999999997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8">
        <f t="shared" ref="Q30:Q37" si="6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89103.94</v>
      </c>
      <c r="N31" s="9">
        <v>0</v>
      </c>
      <c r="O31" s="9">
        <v>0</v>
      </c>
      <c r="P31" s="9">
        <v>0</v>
      </c>
      <c r="Q31" s="28">
        <f t="shared" si="6"/>
        <v>107043.95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28">
        <f t="shared" si="6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8">
        <f t="shared" si="6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5268.4</v>
      </c>
      <c r="N34" s="9">
        <v>0</v>
      </c>
      <c r="O34" s="9">
        <v>63299.33</v>
      </c>
      <c r="P34" s="9">
        <v>0</v>
      </c>
      <c r="Q34" s="28">
        <f t="shared" si="6"/>
        <v>68567.73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25138.26</v>
      </c>
      <c r="N35" s="9">
        <v>0</v>
      </c>
      <c r="O35" s="9">
        <v>0</v>
      </c>
      <c r="P35" s="9">
        <v>0</v>
      </c>
      <c r="Q35" s="28">
        <f t="shared" si="6"/>
        <v>1625138.26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28">
        <f t="shared" si="6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106854.15</v>
      </c>
      <c r="M37" s="9">
        <v>78237.64</v>
      </c>
      <c r="N37" s="9">
        <v>0</v>
      </c>
      <c r="O37" s="9">
        <v>94040.93</v>
      </c>
      <c r="P37" s="9">
        <v>0</v>
      </c>
      <c r="Q37" s="28">
        <f t="shared" si="6"/>
        <v>632141.17999999993</v>
      </c>
    </row>
    <row r="38" spans="2:17" s="6" customFormat="1" ht="27.75" customHeight="1" x14ac:dyDescent="0.25">
      <c r="B38" s="7" t="s">
        <v>27</v>
      </c>
      <c r="C38" s="33">
        <f>C39+C40+C41+C42+C43+C44+C45</f>
        <v>300000</v>
      </c>
      <c r="D38" s="33">
        <f t="shared" ref="D38:P38" si="7">D39+D40+D41+D42+D43+D44+D45</f>
        <v>300000</v>
      </c>
      <c r="E38" s="33">
        <f t="shared" si="7"/>
        <v>0</v>
      </c>
      <c r="F38" s="33">
        <f t="shared" si="7"/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16350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>Q39+Q40+Q41+Q42+Q43+Q44+Q45</f>
        <v>16350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0">
        <v>0</v>
      </c>
      <c r="F39" s="9">
        <v>0</v>
      </c>
      <c r="G39" s="10">
        <v>0</v>
      </c>
      <c r="H39" s="28">
        <v>0</v>
      </c>
      <c r="I39" s="28">
        <v>0</v>
      </c>
      <c r="J39" s="28">
        <v>0</v>
      </c>
      <c r="K39" s="28">
        <v>0</v>
      </c>
      <c r="L39" s="28"/>
      <c r="M39" s="28">
        <v>16350</v>
      </c>
      <c r="N39" s="30">
        <v>0</v>
      </c>
      <c r="O39" s="30">
        <v>0</v>
      </c>
      <c r="P39" s="30">
        <v>0</v>
      </c>
      <c r="Q39" s="28">
        <f t="shared" ref="Q39:Q45" si="8">SUM(E39:P39)</f>
        <v>16350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0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0">
        <v>0</v>
      </c>
      <c r="O40" s="30">
        <v>0</v>
      </c>
      <c r="P40" s="30">
        <v>0</v>
      </c>
      <c r="Q40" s="28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0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0">
        <v>0</v>
      </c>
      <c r="O41" s="30">
        <v>0</v>
      </c>
      <c r="P41" s="30">
        <v>0</v>
      </c>
      <c r="Q41" s="28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0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0">
        <v>0</v>
      </c>
      <c r="O42" s="30">
        <v>0</v>
      </c>
      <c r="P42" s="30">
        <v>0</v>
      </c>
      <c r="Q42" s="28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0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0">
        <v>0</v>
      </c>
      <c r="O43" s="30">
        <v>0</v>
      </c>
      <c r="P43" s="30">
        <v>0</v>
      </c>
      <c r="Q43" s="28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0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0">
        <v>0</v>
      </c>
      <c r="O44" s="30">
        <v>0</v>
      </c>
      <c r="P44" s="30">
        <v>0</v>
      </c>
      <c r="Q44" s="28">
        <f t="shared" si="8"/>
        <v>0</v>
      </c>
    </row>
    <row r="45" spans="2:17" s="6" customFormat="1" ht="27.75" customHeight="1" x14ac:dyDescent="0.25">
      <c r="B45" s="8" t="s">
        <v>34</v>
      </c>
      <c r="C45" s="47">
        <v>0</v>
      </c>
      <c r="D45" s="47">
        <v>0</v>
      </c>
      <c r="E45" s="48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8">
        <v>0</v>
      </c>
      <c r="O45" s="48">
        <v>0</v>
      </c>
      <c r="P45" s="48">
        <v>0</v>
      </c>
      <c r="Q45" s="49">
        <f t="shared" si="8"/>
        <v>0</v>
      </c>
    </row>
    <row r="46" spans="2:17" s="6" customFormat="1" ht="27.75" customHeight="1" x14ac:dyDescent="0.25">
      <c r="B46" s="8" t="s">
        <v>35</v>
      </c>
      <c r="C46" s="33">
        <f ca="1">C47+C48+C49+C50+C51+C52+C53</f>
        <v>0</v>
      </c>
      <c r="D46" s="33">
        <f t="shared" ref="D46:Q46" ca="1" si="9">D47+D48+D49+D50+D51+D52+D53</f>
        <v>0</v>
      </c>
      <c r="E46" s="33">
        <f t="shared" si="9"/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>
        <f t="shared" si="9"/>
        <v>0</v>
      </c>
      <c r="Q46" s="33">
        <f t="shared" si="9"/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28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28">
        <f t="shared" ref="Q48:Q53" si="10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28">
        <f t="shared" si="10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8">
        <f t="shared" si="10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28">
        <f t="shared" si="10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28">
        <f t="shared" si="10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28">
        <f t="shared" si="10"/>
        <v>0</v>
      </c>
    </row>
    <row r="54" spans="2:17" s="6" customFormat="1" ht="27.75" customHeight="1" x14ac:dyDescent="0.25">
      <c r="B54" s="7" t="s">
        <v>43</v>
      </c>
      <c r="C54" s="35">
        <f>+C55+C56+C59+C62+C57+C58+C60+C61+C63</f>
        <v>1258500</v>
      </c>
      <c r="D54" s="35">
        <f t="shared" ref="D54:Q54" si="11">+D55+D56+D59+D62+D57+D58+D60+D61+D63</f>
        <v>1558500</v>
      </c>
      <c r="E54" s="35">
        <f t="shared" si="11"/>
        <v>0</v>
      </c>
      <c r="F54" s="35">
        <f t="shared" si="11"/>
        <v>0</v>
      </c>
      <c r="G54" s="35">
        <f t="shared" si="11"/>
        <v>0</v>
      </c>
      <c r="H54" s="35">
        <f t="shared" si="11"/>
        <v>0</v>
      </c>
      <c r="I54" s="35">
        <f t="shared" si="11"/>
        <v>0</v>
      </c>
      <c r="J54" s="35">
        <f t="shared" si="11"/>
        <v>547668.75</v>
      </c>
      <c r="K54" s="35">
        <f t="shared" si="11"/>
        <v>-107954.73000000001</v>
      </c>
      <c r="L54" s="35">
        <f t="shared" si="11"/>
        <v>293873.87</v>
      </c>
      <c r="M54" s="35">
        <f t="shared" si="11"/>
        <v>124589.52</v>
      </c>
      <c r="N54" s="35">
        <f t="shared" si="11"/>
        <v>0</v>
      </c>
      <c r="O54" s="35">
        <f t="shared" si="11"/>
        <v>67277.179999999993</v>
      </c>
      <c r="P54" s="35">
        <f t="shared" si="11"/>
        <v>0</v>
      </c>
      <c r="Q54" s="35">
        <f t="shared" si="11"/>
        <v>925454.59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28">
        <v>0</v>
      </c>
      <c r="J55" s="28">
        <v>523668.73</v>
      </c>
      <c r="K55" s="28">
        <v>-174624.73</v>
      </c>
      <c r="L55" s="28">
        <v>256516.73</v>
      </c>
      <c r="M55" s="28">
        <v>124589.52</v>
      </c>
      <c r="N55" s="9">
        <v>0</v>
      </c>
      <c r="O55" s="9">
        <v>0</v>
      </c>
      <c r="P55" s="9">
        <v>0</v>
      </c>
      <c r="Q55" s="28">
        <f>SUM(E55:P55)</f>
        <v>730150.25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8">
        <f t="shared" ref="Q56:Q63" si="12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28108.07</v>
      </c>
      <c r="P57" s="9">
        <v>0</v>
      </c>
      <c r="Q57" s="28">
        <f t="shared" si="12"/>
        <v>48404.07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28">
        <f t="shared" si="12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37357.14</v>
      </c>
      <c r="M59" s="9">
        <v>0</v>
      </c>
      <c r="N59" s="9">
        <v>0</v>
      </c>
      <c r="O59" s="9">
        <v>39169.11</v>
      </c>
      <c r="P59" s="9">
        <v>0</v>
      </c>
      <c r="Q59" s="28">
        <f t="shared" si="12"/>
        <v>146900.27000000002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28">
        <f t="shared" si="12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28">
        <f t="shared" si="12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28">
        <f t="shared" si="12"/>
        <v>0</v>
      </c>
    </row>
    <row r="63" spans="2:17" s="6" customFormat="1" ht="27.75" customHeight="1" x14ac:dyDescent="0.25">
      <c r="B63" s="8" t="s">
        <v>52</v>
      </c>
      <c r="C63" s="47">
        <v>0</v>
      </c>
      <c r="D63" s="47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28">
        <f t="shared" si="12"/>
        <v>0</v>
      </c>
    </row>
    <row r="64" spans="2:17" s="6" customFormat="1" ht="27.75" customHeight="1" x14ac:dyDescent="0.25">
      <c r="B64" s="7" t="s">
        <v>53</v>
      </c>
      <c r="C64" s="33">
        <f>C65+C66+C67+C68</f>
        <v>0</v>
      </c>
      <c r="D64" s="33">
        <f t="shared" ref="D64:Q64" si="13">D65+D66+D67+D68</f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  <c r="H64" s="33">
        <f t="shared" si="13"/>
        <v>0</v>
      </c>
      <c r="I64" s="33">
        <f t="shared" si="13"/>
        <v>0</v>
      </c>
      <c r="J64" s="33">
        <f t="shared" si="13"/>
        <v>0</v>
      </c>
      <c r="K64" s="33">
        <f t="shared" si="13"/>
        <v>0</v>
      </c>
      <c r="L64" s="33">
        <f t="shared" si="13"/>
        <v>0</v>
      </c>
      <c r="M64" s="33">
        <f t="shared" si="13"/>
        <v>0</v>
      </c>
      <c r="N64" s="33">
        <f t="shared" si="13"/>
        <v>0</v>
      </c>
      <c r="O64" s="33">
        <f t="shared" si="13"/>
        <v>0</v>
      </c>
      <c r="P64" s="33">
        <f t="shared" si="13"/>
        <v>0</v>
      </c>
      <c r="Q64" s="33">
        <f t="shared" si="13"/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28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28">
        <f t="shared" ref="Q66:Q75" si="14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28">
        <f t="shared" si="14"/>
        <v>0</v>
      </c>
    </row>
    <row r="68" spans="1:17" s="6" customFormat="1" ht="27.75" customHeight="1" x14ac:dyDescent="0.25">
      <c r="A68" s="27"/>
      <c r="B68" s="41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28">
        <f t="shared" si="14"/>
        <v>0</v>
      </c>
    </row>
    <row r="69" spans="1:17" s="6" customFormat="1" ht="27.75" customHeight="1" x14ac:dyDescent="0.25">
      <c r="B69" s="7" t="s">
        <v>58</v>
      </c>
      <c r="C69" s="50">
        <f>C70+C71</f>
        <v>0</v>
      </c>
      <c r="D69" s="50">
        <f t="shared" ref="D69:Q69" si="15">D70+D71</f>
        <v>0</v>
      </c>
      <c r="E69" s="50">
        <f t="shared" si="15"/>
        <v>0</v>
      </c>
      <c r="F69" s="50">
        <f t="shared" si="15"/>
        <v>0</v>
      </c>
      <c r="G69" s="50">
        <f t="shared" si="15"/>
        <v>0</v>
      </c>
      <c r="H69" s="50">
        <f t="shared" si="15"/>
        <v>0</v>
      </c>
      <c r="I69" s="50">
        <f t="shared" si="15"/>
        <v>0</v>
      </c>
      <c r="J69" s="50">
        <f t="shared" si="15"/>
        <v>0</v>
      </c>
      <c r="K69" s="50">
        <f t="shared" si="15"/>
        <v>0</v>
      </c>
      <c r="L69" s="50">
        <f t="shared" si="15"/>
        <v>0</v>
      </c>
      <c r="M69" s="50">
        <f t="shared" si="15"/>
        <v>0</v>
      </c>
      <c r="N69" s="50">
        <f t="shared" si="15"/>
        <v>0</v>
      </c>
      <c r="O69" s="50">
        <f t="shared" si="15"/>
        <v>0</v>
      </c>
      <c r="P69" s="50">
        <f t="shared" si="15"/>
        <v>0</v>
      </c>
      <c r="Q69" s="50">
        <f t="shared" si="15"/>
        <v>0</v>
      </c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28">
        <f t="shared" si="14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28">
        <f t="shared" si="14"/>
        <v>0</v>
      </c>
    </row>
    <row r="72" spans="1:17" s="6" customFormat="1" ht="27.75" customHeight="1" x14ac:dyDescent="0.25">
      <c r="B72" s="7" t="s">
        <v>61</v>
      </c>
      <c r="C72" s="50">
        <f>C73+C74+C75</f>
        <v>0</v>
      </c>
      <c r="D72" s="50">
        <f t="shared" ref="D72:Q72" si="16">D73+D74+D75</f>
        <v>0</v>
      </c>
      <c r="E72" s="50">
        <f t="shared" si="16"/>
        <v>0</v>
      </c>
      <c r="F72" s="50">
        <f t="shared" si="16"/>
        <v>0</v>
      </c>
      <c r="G72" s="50">
        <f t="shared" si="16"/>
        <v>0</v>
      </c>
      <c r="H72" s="50">
        <f t="shared" si="16"/>
        <v>0</v>
      </c>
      <c r="I72" s="50">
        <f t="shared" si="16"/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8">
        <f t="shared" si="14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28">
        <f t="shared" si="14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28">
        <f t="shared" si="14"/>
        <v>0</v>
      </c>
    </row>
    <row r="76" spans="1:17" s="6" customFormat="1" ht="27.75" customHeight="1" x14ac:dyDescent="0.25">
      <c r="B76" s="5" t="s">
        <v>67</v>
      </c>
      <c r="C76" s="50">
        <f>C77+C78+C79</f>
        <v>0</v>
      </c>
      <c r="D76" s="50">
        <f t="shared" ref="D76:Q76" si="17">D77+D78+D79</f>
        <v>0</v>
      </c>
      <c r="E76" s="50">
        <f t="shared" si="17"/>
        <v>0</v>
      </c>
      <c r="F76" s="50">
        <f t="shared" si="17"/>
        <v>0</v>
      </c>
      <c r="G76" s="50">
        <f t="shared" si="17"/>
        <v>0</v>
      </c>
      <c r="H76" s="50">
        <f t="shared" si="17"/>
        <v>0</v>
      </c>
      <c r="I76" s="50">
        <f t="shared" si="17"/>
        <v>0</v>
      </c>
      <c r="J76" s="50">
        <f t="shared" si="17"/>
        <v>0</v>
      </c>
      <c r="K76" s="50">
        <f t="shared" si="17"/>
        <v>0</v>
      </c>
      <c r="L76" s="50">
        <f t="shared" si="17"/>
        <v>0</v>
      </c>
      <c r="M76" s="50">
        <f t="shared" si="17"/>
        <v>0</v>
      </c>
      <c r="N76" s="50">
        <f t="shared" si="17"/>
        <v>0</v>
      </c>
      <c r="O76" s="50">
        <f t="shared" si="17"/>
        <v>0</v>
      </c>
      <c r="P76" s="50">
        <f t="shared" si="17"/>
        <v>0</v>
      </c>
      <c r="Q76" s="50">
        <f t="shared" si="17"/>
        <v>0</v>
      </c>
    </row>
    <row r="77" spans="1:17" s="6" customFormat="1" ht="27.75" customHeight="1" x14ac:dyDescent="0.25">
      <c r="B77" s="7" t="s">
        <v>68</v>
      </c>
      <c r="C77" s="5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28">
        <f t="shared" ref="Q77:Q84" si="18">SUM(E77:P77)</f>
        <v>0</v>
      </c>
    </row>
    <row r="78" spans="1:17" s="6" customFormat="1" ht="27.75" customHeight="1" x14ac:dyDescent="0.25">
      <c r="B78" s="8" t="s">
        <v>69</v>
      </c>
      <c r="C78" s="31">
        <v>0</v>
      </c>
      <c r="D78" s="12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28">
        <f t="shared" si="18"/>
        <v>0</v>
      </c>
    </row>
    <row r="79" spans="1:17" s="6" customFormat="1" ht="27.75" customHeight="1" x14ac:dyDescent="0.25">
      <c r="B79" s="8" t="s">
        <v>70</v>
      </c>
      <c r="C79" s="31">
        <v>0</v>
      </c>
      <c r="D79" s="12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28">
        <f t="shared" si="18"/>
        <v>0</v>
      </c>
    </row>
    <row r="80" spans="1:17" s="6" customFormat="1" ht="27.75" customHeight="1" x14ac:dyDescent="0.25">
      <c r="B80" s="7" t="s">
        <v>71</v>
      </c>
      <c r="C80" s="50">
        <f>C81+C82</f>
        <v>0</v>
      </c>
      <c r="D80" s="50">
        <f t="shared" ref="D80:Q80" si="19">D81+D82</f>
        <v>0</v>
      </c>
      <c r="E80" s="50">
        <f t="shared" si="19"/>
        <v>0</v>
      </c>
      <c r="F80" s="50">
        <f t="shared" si="19"/>
        <v>0</v>
      </c>
      <c r="G80" s="50">
        <f t="shared" si="19"/>
        <v>0</v>
      </c>
      <c r="H80" s="50">
        <f t="shared" si="19"/>
        <v>0</v>
      </c>
      <c r="I80" s="50">
        <f t="shared" si="19"/>
        <v>0</v>
      </c>
      <c r="J80" s="50">
        <f t="shared" si="19"/>
        <v>0</v>
      </c>
      <c r="K80" s="50">
        <f t="shared" si="19"/>
        <v>0</v>
      </c>
      <c r="L80" s="50">
        <f t="shared" si="19"/>
        <v>0</v>
      </c>
      <c r="M80" s="50">
        <f t="shared" si="19"/>
        <v>0</v>
      </c>
      <c r="N80" s="50">
        <f t="shared" si="19"/>
        <v>0</v>
      </c>
      <c r="O80" s="50">
        <f t="shared" si="19"/>
        <v>0</v>
      </c>
      <c r="P80" s="50">
        <f t="shared" si="19"/>
        <v>0</v>
      </c>
      <c r="Q80" s="50">
        <f t="shared" si="19"/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28">
        <f t="shared" si="18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28">
        <f t="shared" si="18"/>
        <v>0</v>
      </c>
    </row>
    <row r="83" spans="2:17" s="6" customFormat="1" ht="27.75" customHeight="1" x14ac:dyDescent="0.25">
      <c r="B83" s="7" t="s">
        <v>74</v>
      </c>
      <c r="C83" s="50">
        <f>C84</f>
        <v>0</v>
      </c>
      <c r="D83" s="50">
        <f t="shared" ref="D83:Q83" si="20">D84</f>
        <v>0</v>
      </c>
      <c r="E83" s="50">
        <f t="shared" si="20"/>
        <v>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0</v>
      </c>
      <c r="P83" s="50">
        <f t="shared" si="20"/>
        <v>0</v>
      </c>
      <c r="Q83" s="50">
        <f t="shared" si="20"/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28">
        <f t="shared" si="18"/>
        <v>0</v>
      </c>
    </row>
    <row r="85" spans="2:17" s="13" customFormat="1" ht="27.75" customHeight="1" x14ac:dyDescent="0.25">
      <c r="B85" s="36" t="s">
        <v>65</v>
      </c>
      <c r="C85" s="37">
        <f t="shared" ref="C85:P85" si="21">+C12+C18+C28+C38+C54</f>
        <v>70594062</v>
      </c>
      <c r="D85" s="37">
        <f t="shared" si="21"/>
        <v>281537125.14999998</v>
      </c>
      <c r="E85" s="37">
        <f t="shared" si="21"/>
        <v>4635470.84</v>
      </c>
      <c r="F85" s="37">
        <f t="shared" si="21"/>
        <v>5083392.57</v>
      </c>
      <c r="G85" s="37">
        <f t="shared" si="21"/>
        <v>5028076.5</v>
      </c>
      <c r="H85" s="37">
        <f t="shared" si="21"/>
        <v>4921175.6899999995</v>
      </c>
      <c r="I85" s="37">
        <f t="shared" si="21"/>
        <v>8747093.6500000004</v>
      </c>
      <c r="J85" s="37">
        <f t="shared" si="21"/>
        <v>5521294.9900000002</v>
      </c>
      <c r="K85" s="37">
        <f t="shared" si="21"/>
        <v>5903363.8999999994</v>
      </c>
      <c r="L85" s="37">
        <f t="shared" si="21"/>
        <v>5541500.8399999999</v>
      </c>
      <c r="M85" s="37">
        <f t="shared" si="21"/>
        <v>5381713.9999999991</v>
      </c>
      <c r="N85" s="37">
        <f t="shared" si="21"/>
        <v>44327771.149999999</v>
      </c>
      <c r="O85" s="37">
        <f t="shared" si="21"/>
        <v>10147425.58</v>
      </c>
      <c r="P85" s="37">
        <f t="shared" si="21"/>
        <v>0</v>
      </c>
      <c r="Q85" s="37">
        <f>+Q12+Q18+Q28+Q38+Q54</f>
        <v>105238279.71000001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45"/>
      <c r="M86" s="46"/>
      <c r="N86" s="15"/>
      <c r="O86" s="15"/>
      <c r="P86" s="15"/>
      <c r="Q86" s="43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</row>
    <row r="88" spans="2:17" s="16" customFormat="1" ht="27.75" customHeight="1" x14ac:dyDescent="0.25">
      <c r="B88" s="27" t="s">
        <v>115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 t="s">
        <v>113</v>
      </c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2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2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2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53" t="s">
        <v>101</v>
      </c>
      <c r="H101" s="53"/>
      <c r="I101" s="53"/>
    </row>
    <row r="102" spans="2:17" s="6" customFormat="1" ht="27.75" customHeight="1" x14ac:dyDescent="0.25">
      <c r="B102" s="24"/>
      <c r="D102" s="19"/>
      <c r="E102" s="27"/>
      <c r="G102" s="54"/>
      <c r="H102" s="54"/>
      <c r="I102" s="54"/>
    </row>
    <row r="103" spans="2:17" s="6" customFormat="1" ht="27.75" customHeight="1" x14ac:dyDescent="0.25">
      <c r="B103" s="23"/>
      <c r="D103" s="27"/>
      <c r="E103" s="27"/>
      <c r="G103" s="55"/>
      <c r="H103" s="55"/>
      <c r="I103" s="55"/>
    </row>
    <row r="104" spans="2:17" s="6" customFormat="1" ht="27.75" customHeight="1" x14ac:dyDescent="0.25">
      <c r="B104" s="20" t="s">
        <v>99</v>
      </c>
      <c r="D104" s="25"/>
      <c r="E104" s="25"/>
      <c r="G104" s="56" t="s">
        <v>102</v>
      </c>
      <c r="H104" s="56"/>
      <c r="I104" s="56"/>
    </row>
    <row r="105" spans="2:17" s="6" customFormat="1" ht="27.75" customHeight="1" x14ac:dyDescent="0.25">
      <c r="B105" s="22" t="s">
        <v>100</v>
      </c>
      <c r="D105" s="21"/>
      <c r="E105" s="27"/>
      <c r="G105" s="57" t="s">
        <v>103</v>
      </c>
      <c r="H105" s="57"/>
      <c r="I105" s="57"/>
    </row>
    <row r="106" spans="2:17" x14ac:dyDescent="0.85">
      <c r="G106" s="4"/>
      <c r="H106" s="4"/>
      <c r="I106" s="4"/>
    </row>
    <row r="107" spans="2:17" x14ac:dyDescent="0.85">
      <c r="G107" s="58"/>
      <c r="H107" s="58"/>
      <c r="I107" s="58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  <mergeCell ref="G101:I101"/>
    <mergeCell ref="G102:I103"/>
    <mergeCell ref="G104:I104"/>
    <mergeCell ref="G105:I105"/>
    <mergeCell ref="G107:I107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6" max="16" man="1"/>
  </rowBreaks>
  <ignoredErrors>
    <ignoredError sqref="Q19 Q84 Q47:Q53 Q29:Q45 Q65:Q68 Q13:Q17 Q20:Q27" formulaRange="1"/>
    <ignoredError sqref="Q69:Q83 Q54 Q46 Q64 Q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2022-10-06T13:43:27Z</cp:lastPrinted>
  <dcterms:created xsi:type="dcterms:W3CDTF">2021-07-29T18:58:50Z</dcterms:created>
  <dcterms:modified xsi:type="dcterms:W3CDTF">2022-12-05T16:10:12Z</dcterms:modified>
</cp:coreProperties>
</file>