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Informaciones_OAI_junio_2022\"/>
    </mc:Choice>
  </mc:AlternateContent>
  <xr:revisionPtr revIDLastSave="0" documentId="13_ncr:1_{4675040A-A57F-4CAE-8D2B-63E596894F81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E85" i="2"/>
  <c r="F85" i="2"/>
  <c r="G85" i="2"/>
  <c r="H85" i="2"/>
  <c r="I85" i="2"/>
  <c r="J85" i="2"/>
  <c r="C85" i="2"/>
  <c r="E28" i="2"/>
  <c r="F28" i="2"/>
  <c r="G28" i="2"/>
  <c r="H28" i="2"/>
  <c r="I28" i="2"/>
  <c r="J28" i="2"/>
  <c r="C28" i="2"/>
  <c r="D28" i="2"/>
  <c r="E18" i="2"/>
  <c r="F18" i="2"/>
  <c r="G18" i="2"/>
  <c r="H18" i="2"/>
  <c r="I18" i="2"/>
  <c r="J18" i="2"/>
  <c r="D18" i="2"/>
  <c r="J12" i="2"/>
  <c r="I12" i="2"/>
  <c r="H12" i="2"/>
  <c r="G12" i="2"/>
  <c r="F12" i="2"/>
  <c r="E12" i="2"/>
  <c r="D12" i="2"/>
  <c r="Q23" i="2"/>
  <c r="Q15" i="2"/>
  <c r="Q16" i="2"/>
  <c r="Q17" i="2"/>
  <c r="Q14" i="2"/>
  <c r="D54" i="2"/>
  <c r="C54" i="2"/>
  <c r="K18" i="2"/>
  <c r="L18" i="2"/>
  <c r="M18" i="2"/>
  <c r="N18" i="2"/>
  <c r="O18" i="2"/>
  <c r="P18" i="2"/>
  <c r="D38" i="2"/>
  <c r="Q80" i="2"/>
  <c r="E38" i="2"/>
  <c r="Q84" i="2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56" i="2"/>
  <c r="Q57" i="2"/>
  <c r="Q58" i="2"/>
  <c r="Q59" i="2"/>
  <c r="Q60" i="2"/>
  <c r="Q61" i="2"/>
  <c r="Q62" i="2"/>
  <c r="Q63" i="2"/>
  <c r="Q5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39" i="2"/>
  <c r="D23" i="2"/>
  <c r="C26" i="2"/>
  <c r="C19" i="2"/>
  <c r="C18" i="2"/>
  <c r="Q27" i="2"/>
  <c r="Q26" i="2"/>
  <c r="Q25" i="2"/>
  <c r="Q24" i="2"/>
  <c r="Q22" i="2"/>
  <c r="Q21" i="2"/>
  <c r="Q20" i="2"/>
  <c r="Q19" i="2"/>
  <c r="Q13" i="2"/>
  <c r="Q18" i="2"/>
  <c r="N54" i="2"/>
  <c r="O54" i="2"/>
  <c r="P54" i="2"/>
  <c r="O28" i="2"/>
  <c r="P28" i="2"/>
  <c r="P12" i="2"/>
  <c r="P85" i="2"/>
  <c r="P11" i="2"/>
  <c r="O12" i="2"/>
  <c r="O11" i="2"/>
  <c r="O85" i="2"/>
  <c r="N28" i="2"/>
  <c r="M54" i="2"/>
  <c r="M46" i="2"/>
  <c r="M38" i="2"/>
  <c r="M28" i="2"/>
  <c r="M12" i="2"/>
  <c r="M85" i="2"/>
  <c r="L54" i="2"/>
  <c r="L46" i="2"/>
  <c r="L38" i="2"/>
  <c r="L28" i="2"/>
  <c r="L12" i="2"/>
  <c r="L85" i="2"/>
  <c r="C12" i="2"/>
  <c r="C38" i="2"/>
  <c r="C48" i="2"/>
  <c r="D48" i="2"/>
  <c r="D11" i="2"/>
  <c r="N12" i="2"/>
  <c r="N85" i="2"/>
  <c r="K54" i="2"/>
  <c r="J54" i="2"/>
  <c r="I54" i="2"/>
  <c r="H54" i="2"/>
  <c r="G54" i="2"/>
  <c r="F54" i="2"/>
  <c r="K46" i="2"/>
  <c r="J46" i="2"/>
  <c r="I46" i="2"/>
  <c r="H46" i="2"/>
  <c r="G46" i="2"/>
  <c r="F46" i="2"/>
  <c r="E46" i="2"/>
  <c r="K38" i="2"/>
  <c r="J38" i="2"/>
  <c r="I38" i="2"/>
  <c r="H38" i="2"/>
  <c r="G38" i="2"/>
  <c r="F38" i="2"/>
  <c r="K28" i="2"/>
  <c r="K12" i="2"/>
  <c r="Q28" i="2"/>
  <c r="K85" i="2"/>
  <c r="Q54" i="2"/>
  <c r="H11" i="2"/>
  <c r="Q38" i="2"/>
  <c r="J11" i="2"/>
  <c r="I11" i="2"/>
  <c r="Q12" i="2"/>
  <c r="F11" i="2"/>
  <c r="K11" i="2"/>
  <c r="G11" i="2"/>
  <c r="E11" i="2"/>
  <c r="N11" i="2"/>
  <c r="M11" i="2"/>
  <c r="L11" i="2"/>
  <c r="Q85" i="2"/>
  <c r="Q11" i="2"/>
  <c r="C11" i="2"/>
  <c r="Q83" i="2"/>
  <c r="C47" i="2"/>
  <c r="D47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<sst xmlns="http://schemas.openxmlformats.org/spreadsheetml/2006/main" count="115" uniqueCount="115">
  <si>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</si>
  <si>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</si>
  <si>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</si>
  <si>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</si>
  <si>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</si>
  <si>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</si>
  <si>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</si>
  <si>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</si>
  <si>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</si>
  <si>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</si>
  <si>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</si>
  <si>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</si>
  <si>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</si>
  <si>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</si>
  <si>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</si>
  <si>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</si>
  <si>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</si>
  <si>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</si>
  <si>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</si>
  <si>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</si>
  <si>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</si>
  <si>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</si>
  <si>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</si>
  <si>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</si>
  <si>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</si>
  <si>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</si>
  <si>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</si>
  <si>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</si>
  <si>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</si>
  <si>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</si>
  <si>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</si>
  <si>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</si>
  <si>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</si>
  <si>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</si>
  <si>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</si>
  <si>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</si>
  <si>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</si>
  <si>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</si>
  <si>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</si>
  <si>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</si>
  <si>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</si>
  <si>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</si>
  <si>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</si>
  <si>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</si>
  <si>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</si>
  <si>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</si>
  <si>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</si>
  <si>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</si>
  <si>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</si>
  <si>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</si>
  <si>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</si>
  <si>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</si>
  <si>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</si>
  <si>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</si>
  <si>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</si>
  <si>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</si>
  <si>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</si>
  <si>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</si>
  <si>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</si>
  <si>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</si>
  <si>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</si>
  <si>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</si>
  <si>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</si>
  <si>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</si>
  <si>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</si>
  <si>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</si>
  <si>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</si>
  <si>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</si>
  <si>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</si>
  <si>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</si>
  <si>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</si>
  <si>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</si>
  <si>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</si>
  <si>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</si>
  <si>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</si>
  <si>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</si>
  <si>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</si>
  <si>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</si>
  <si>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</si>
  <si>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</si>
  <si>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</si>
  <si>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</si>
  <si>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</si>
  <si>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</si>
  <si>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</si>
  <si>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</si>
  <si>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</si>
  <si>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</si>
  <si>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</si>
  <si>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</si>
  <si>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</si>
  <si>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</si>
  <si>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</si>
  <si>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</si>
  <si>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</si>
  <si>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</si>
  <si>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</si>
  <si>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</si>
  <si>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</si>
  <si>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</si>
  <si>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</si>
  <si>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</si>
  <si>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</si>
  <si>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</si>
  <si>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</si>
  <si>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</si>
  <si>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</si>
  <si>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</si>
  <si>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</si>
  <si>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</si>
  <si>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</si>
  <si>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</si>
  <si>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</si>
  <si>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 30  de junio 2022.</t>
  </si>
  <si>
    <t>Fecha de imputación: hasta el 30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</si>
</sst>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7" fillId="2" borderId="1" xfId="1" applyFont="1" applyFill="1" applyBorder="1" applyAlignment="1">
      <alignment horizontal="left" vertical="center" wrapText="1"/>
    </xf>
    <xf numFmtId="43" fontId="7" fillId="3" borderId="0" xfId="1" applyFont="1" applyFill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120280</xdr:colOff>
      <xdr:row>3</xdr:row>
      <xdr:rowOff>123825</xdr:rowOff>
    </xdr:from>
    <xdr:to>
      <xdr:col>1</xdr:col>
      <xdr:colOff>5716712</xdr:colOff>
      <xdr:row>7</xdr:row>
      <xdr:rowOff>238125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80" y="901700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zoomScale="60" zoomScaleNormal="60" workbookViewId="0">
      <selection activeCell="C85" sqref="C85:J85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P3" s="6"/>
      <c r="Q3" s="6"/>
    </row>
    <row r="4" spans="2:17" ht="39" customHeight="1" x14ac:dyDescent="0.85">
      <c r="B4" s="46" t="s">
        <v>92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6"/>
      <c r="Q4" s="6"/>
    </row>
    <row r="5" spans="2:17" ht="39" customHeight="1" x14ac:dyDescent="0.85">
      <c r="B5" s="46" t="s">
        <v>93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6"/>
      <c r="Q5" s="6"/>
    </row>
    <row r="6" spans="2:17" ht="39" customHeight="1" x14ac:dyDescent="0.85">
      <c r="B6" s="46" t="s">
        <v>97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0"/>
      <c r="Q6" s="50"/>
    </row>
    <row r="7" spans="2:17" ht="39" customHeight="1" x14ac:dyDescent="0.85">
      <c r="B7" s="46" t="s">
        <v>94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50"/>
      <c r="Q7" s="50"/>
    </row>
    <row r="8" spans="2:17" ht="39" customHeight="1" x14ac:dyDescent="0.85">
      <c r="B8" s="46" t="s">
        <v>95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Q8" s="44"/>
    </row>
    <row r="9" spans="2:17" s="40" customFormat="1" ht="53.45" customHeight="1" x14ac:dyDescent="0.25">
      <c r="B9" s="48" t="s">
        <v>66</v>
      </c>
      <c r="C9" s="49" t="s">
        <v>91</v>
      </c>
      <c r="D9" s="49" t="s">
        <v>90</v>
      </c>
      <c r="E9" s="47" t="s">
        <v>89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2:17" s="42" customFormat="1" ht="27.75" customHeight="1" x14ac:dyDescent="0.25">
      <c r="B10" s="48"/>
      <c r="C10" s="49"/>
      <c r="D10" s="49"/>
      <c r="E10" s="41" t="s">
        <v>77</v>
      </c>
      <c r="F10" s="41" t="s">
        <v>78</v>
      </c>
      <c r="G10" s="41" t="s">
        <v>79</v>
      </c>
      <c r="H10" s="41" t="s">
        <v>80</v>
      </c>
      <c r="I10" s="41" t="s">
        <v>81</v>
      </c>
      <c r="J10" s="41" t="s">
        <v>82</v>
      </c>
      <c r="K10" s="41" t="s">
        <v>83</v>
      </c>
      <c r="L10" s="41" t="s">
        <v>84</v>
      </c>
      <c r="M10" s="41" t="s">
        <v>85</v>
      </c>
      <c r="N10" s="41" t="s">
        <v>86</v>
      </c>
      <c r="O10" s="41" t="s">
        <v>87</v>
      </c>
      <c r="P10" s="41" t="s">
        <v>88</v>
      </c>
      <c r="Q10" s="41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>+D12+D18+D28+D38+D54</f>
        <v>281537125.14999998</v>
      </c>
      <c r="E11" s="28">
        <f>E12+E18+E28+E38</f>
        <v>4635470.84</v>
      </c>
      <c r="F11" s="28">
        <f>F12+F18+F28+F38+F46+F79</f>
        <v>5083392.57</v>
      </c>
      <c r="G11" s="28">
        <f>G12+G18+G28+G38+G46+G79+G54</f>
        <v>5028076.5</v>
      </c>
      <c r="H11" s="28">
        <f>H12+H18+H28+H38+H46+H79+H54</f>
        <v>4921175.6899999995</v>
      </c>
      <c r="I11" s="28">
        <f t="shared" ref="I11:J11" si="0">I12+I18+I28+I38+I46+I79+I54</f>
        <v>8747093.6500000004</v>
      </c>
      <c r="J11" s="28">
        <f t="shared" si="0"/>
        <v>5521294.9900000002</v>
      </c>
      <c r="K11" s="28">
        <f>K12+K18+K28+K38+K46+K79+K54</f>
        <v>0</v>
      </c>
      <c r="L11" s="28">
        <f t="shared" ref="L11:N11" si="1">L12+L18+L28+L38+L46+L79+L54</f>
        <v>0</v>
      </c>
      <c r="M11" s="28">
        <f t="shared" si="1"/>
        <v>0</v>
      </c>
      <c r="N11" s="28">
        <f t="shared" si="1"/>
        <v>0</v>
      </c>
      <c r="O11" s="28">
        <f>O12+O18+O28+O38+O46+O79+O54</f>
        <v>0</v>
      </c>
      <c r="P11" s="28">
        <f>P12+P18+P28+P38+P46+P54</f>
        <v>0</v>
      </c>
      <c r="Q11" s="18">
        <f>SUM(E11:P11)</f>
        <v>33936504.240000002</v>
      </c>
    </row>
    <row r="12" spans="2:17" s="6" customFormat="1" ht="27.75" customHeight="1" x14ac:dyDescent="0.25">
      <c r="B12" s="7" t="s">
        <v>1</v>
      </c>
      <c r="C12" s="35">
        <f>+C13+C14+C17+C16+C15</f>
        <v>59343525</v>
      </c>
      <c r="D12" s="35">
        <f>+D13+D14+D17+D16+D15</f>
        <v>67238525</v>
      </c>
      <c r="E12" s="36">
        <f t="shared" ref="E12:J12" si="2">+E13+E17+E14+E15+E16</f>
        <v>4221025.71</v>
      </c>
      <c r="F12" s="36">
        <f t="shared" si="2"/>
        <v>4221025.71</v>
      </c>
      <c r="G12" s="36">
        <f t="shared" si="2"/>
        <v>4250958.79</v>
      </c>
      <c r="H12" s="36">
        <f t="shared" si="2"/>
        <v>4309205.58</v>
      </c>
      <c r="I12" s="36">
        <f t="shared" si="2"/>
        <v>7905205.7999999998</v>
      </c>
      <c r="J12" s="36">
        <f t="shared" si="2"/>
        <v>4376939.88</v>
      </c>
      <c r="K12" s="36">
        <f t="shared" ref="K12:P12" si="3">+K13+K17+K14+K15+K16</f>
        <v>0</v>
      </c>
      <c r="L12" s="36">
        <f t="shared" si="3"/>
        <v>0</v>
      </c>
      <c r="M12" s="36">
        <f t="shared" si="3"/>
        <v>0</v>
      </c>
      <c r="N12" s="36">
        <f t="shared" si="3"/>
        <v>0</v>
      </c>
      <c r="O12" s="36">
        <f t="shared" si="3"/>
        <v>0</v>
      </c>
      <c r="P12" s="36">
        <f t="shared" si="3"/>
        <v>0</v>
      </c>
      <c r="Q12" s="36">
        <f>SUM(E12:P12)</f>
        <v>29284361.469999999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30">
        <f>SUM(E13:P13)</f>
        <v>22353922.009999998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30">
        <f>SUM(E14:P14)</f>
        <v>3618000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30">
        <f t="shared" ref="Q15:Q17" si="4">SUM(E15:P15)</f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30">
        <f t="shared" si="4"/>
        <v>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30">
        <f t="shared" si="4"/>
        <v>3312439.46</v>
      </c>
    </row>
    <row r="18" spans="2:17" s="6" customFormat="1" ht="27.75" customHeight="1" x14ac:dyDescent="0.25">
      <c r="B18" s="7" t="s">
        <v>7</v>
      </c>
      <c r="C18" s="36">
        <f t="shared" ref="C18" si="5">+C19+C21+C23+C24+C25+C20+C22+C26+C27</f>
        <v>7437037</v>
      </c>
      <c r="D18" s="36">
        <f>+D19+D21+D23+D24+D25+D20+D22+D26+D27</f>
        <v>209644090.94999999</v>
      </c>
      <c r="E18" s="36">
        <f t="shared" ref="E18:J18" si="6">+E19+E21+E23+E24+E25+E20+E22+E26+E27</f>
        <v>414445.13</v>
      </c>
      <c r="F18" s="36">
        <f t="shared" si="6"/>
        <v>387957.20999999996</v>
      </c>
      <c r="G18" s="36">
        <f t="shared" si="6"/>
        <v>459512.09</v>
      </c>
      <c r="H18" s="36">
        <f t="shared" si="6"/>
        <v>607433.51</v>
      </c>
      <c r="I18" s="36">
        <f t="shared" si="6"/>
        <v>839087.85000000009</v>
      </c>
      <c r="J18" s="36">
        <f t="shared" si="6"/>
        <v>585986.02</v>
      </c>
      <c r="K18" s="36">
        <f t="shared" ref="K18:P18" si="7">+K19+K21+K23+K24+K25+K20+K22+K26+K27</f>
        <v>0</v>
      </c>
      <c r="L18" s="36">
        <f t="shared" si="7"/>
        <v>0</v>
      </c>
      <c r="M18" s="36">
        <f t="shared" si="7"/>
        <v>0</v>
      </c>
      <c r="N18" s="36">
        <f t="shared" si="7"/>
        <v>0</v>
      </c>
      <c r="O18" s="36">
        <f t="shared" si="7"/>
        <v>0</v>
      </c>
      <c r="P18" s="36">
        <f t="shared" si="7"/>
        <v>0</v>
      </c>
      <c r="Q18" s="36">
        <f>+Q19+Q21+Q23+Q24+Q25+Q20+Q22+Q26+Q27</f>
        <v>3294421.8099999996</v>
      </c>
    </row>
    <row r="19" spans="2:17" s="6" customFormat="1" ht="27.75" customHeight="1" x14ac:dyDescent="0.25">
      <c r="B19" s="8" t="s">
        <v>8</v>
      </c>
      <c r="C19" s="9">
        <f>432000+1070000</f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30">
        <f t="shared" ref="Q19:Q45" si="8">SUM(E19:P19)</f>
        <v>602541.99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0">
        <f t="shared" si="8"/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0">
        <f t="shared" si="8"/>
        <v>43600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0">
        <f t="shared" si="8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30">
        <f>SUM(E23:P23)</f>
        <v>1143959.92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30">
        <f t="shared" si="8"/>
        <v>895595.66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0">
        <f t="shared" si="8"/>
        <v>334709.36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0">
        <f t="shared" si="8"/>
        <v>117340.38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0">
        <f t="shared" si="8"/>
        <v>46875.5</v>
      </c>
    </row>
    <row r="28" spans="2:17" s="6" customFormat="1" ht="27.75" customHeight="1" x14ac:dyDescent="0.25">
      <c r="B28" s="7" t="s">
        <v>17</v>
      </c>
      <c r="C28" s="31">
        <f>+C29+C30+C31+C32+C33+C34+C35+C37+C36</f>
        <v>2255000</v>
      </c>
      <c r="D28" s="31">
        <f>+D29+D30+D31+D32+D33+D34+D35+D37+D36</f>
        <v>2796009.2</v>
      </c>
      <c r="E28" s="31">
        <f t="shared" ref="E28:J28" si="9">+E29+E30+E31+E32+E33+E34+E35+E37+E36</f>
        <v>0</v>
      </c>
      <c r="F28" s="31">
        <f t="shared" si="9"/>
        <v>474409.65</v>
      </c>
      <c r="G28" s="31">
        <f t="shared" si="9"/>
        <v>317605.62</v>
      </c>
      <c r="H28" s="31">
        <f t="shared" si="9"/>
        <v>4536.6000000000022</v>
      </c>
      <c r="I28" s="31">
        <f t="shared" si="9"/>
        <v>2800</v>
      </c>
      <c r="J28" s="31">
        <f t="shared" si="9"/>
        <v>10700.34</v>
      </c>
      <c r="K28" s="31">
        <f>+K29+K30+K31+K32+K33+K34+K35+K37+N6</f>
        <v>0</v>
      </c>
      <c r="L28" s="31">
        <f>L29+L37+L30+L32+L31+L33+L34+L35+L36</f>
        <v>0</v>
      </c>
      <c r="M28" s="31">
        <f>M29+M37+M30+M32+M31+M33+M34+M35+M36</f>
        <v>0</v>
      </c>
      <c r="N28" s="31">
        <f>N29+N37+N30+N32+N31+N33+N34+N35+N36</f>
        <v>0</v>
      </c>
      <c r="O28" s="31">
        <f t="shared" ref="O28:P28" si="10">O29+O37+O30+O32+O31+O33+O34+O35+O36</f>
        <v>0</v>
      </c>
      <c r="P28" s="31">
        <f t="shared" si="10"/>
        <v>0</v>
      </c>
      <c r="Q28" s="29">
        <f>SUM(E28:P28)</f>
        <v>810052.21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30">
        <f>SUM(E29:P29)</f>
        <v>49665.4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0">
        <f t="shared" ref="Q30:Q37" si="11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0">
        <f t="shared" si="11"/>
        <v>17940.009999999998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0">
        <f t="shared" si="11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30">
        <f t="shared" si="11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30">
        <f t="shared" si="11"/>
        <v>0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0">
        <f t="shared" si="11"/>
        <v>400000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0">
        <f t="shared" si="11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30">
        <f t="shared" si="11"/>
        <v>334246.46000000002</v>
      </c>
    </row>
    <row r="38" spans="2:17" s="6" customFormat="1" ht="27.75" customHeight="1" x14ac:dyDescent="0.25">
      <c r="B38" s="7" t="s">
        <v>27</v>
      </c>
      <c r="C38" s="35">
        <f>C39+C40+C41+C42+C43+C44+C45</f>
        <v>300000</v>
      </c>
      <c r="D38" s="35">
        <f>D39+D40+D41+D42+D43+D44+D45</f>
        <v>300000</v>
      </c>
      <c r="E38" s="36">
        <f>+E39+E40+E41+E42+E43+E44+E45</f>
        <v>0</v>
      </c>
      <c r="F38" s="36">
        <f t="shared" ref="F38:G38" si="12">+F39+F40+F41+F42+F43+F44+F45</f>
        <v>0</v>
      </c>
      <c r="G38" s="36">
        <f t="shared" si="12"/>
        <v>0</v>
      </c>
      <c r="H38" s="36">
        <f>+H39+H40+H41+H42+H43+H44+H45</f>
        <v>0</v>
      </c>
      <c r="I38" s="36">
        <f>+I39+I40+I41+I42+I43+I44+I45</f>
        <v>0</v>
      </c>
      <c r="J38" s="36">
        <f t="shared" ref="J38:M38" si="13">+J39+J40+J41+J42+J43+J44+J45</f>
        <v>0</v>
      </c>
      <c r="K38" s="36">
        <f t="shared" si="13"/>
        <v>0</v>
      </c>
      <c r="L38" s="36">
        <f t="shared" si="13"/>
        <v>0</v>
      </c>
      <c r="M38" s="36">
        <f t="shared" si="13"/>
        <v>0</v>
      </c>
      <c r="N38" s="36">
        <v>0</v>
      </c>
      <c r="O38" s="36">
        <v>0</v>
      </c>
      <c r="P38" s="36">
        <v>0</v>
      </c>
      <c r="Q38" s="36">
        <f>SUM(E38:P38)</f>
        <v>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2">
        <v>0</v>
      </c>
      <c r="F39" s="9">
        <v>0</v>
      </c>
      <c r="G39" s="10">
        <v>0</v>
      </c>
      <c r="H39" s="30">
        <v>0</v>
      </c>
      <c r="I39" s="30">
        <v>0</v>
      </c>
      <c r="J39" s="30">
        <v>0</v>
      </c>
      <c r="K39" s="30">
        <v>0</v>
      </c>
      <c r="L39" s="30"/>
      <c r="M39" s="30"/>
      <c r="N39" s="32">
        <v>0</v>
      </c>
      <c r="O39" s="32">
        <v>0</v>
      </c>
      <c r="P39" s="32">
        <v>0</v>
      </c>
      <c r="Q39" s="30">
        <f t="shared" si="8"/>
        <v>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2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2">
        <v>0</v>
      </c>
      <c r="O40" s="32">
        <v>0</v>
      </c>
      <c r="P40" s="32">
        <v>0</v>
      </c>
      <c r="Q40" s="30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2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2">
        <v>0</v>
      </c>
      <c r="O41" s="32">
        <v>0</v>
      </c>
      <c r="P41" s="32">
        <v>0</v>
      </c>
      <c r="Q41" s="30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2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2">
        <v>0</v>
      </c>
      <c r="O42" s="32">
        <v>0</v>
      </c>
      <c r="P42" s="32">
        <v>0</v>
      </c>
      <c r="Q42" s="30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2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2">
        <v>0</v>
      </c>
      <c r="O43" s="32">
        <v>0</v>
      </c>
      <c r="P43" s="32">
        <v>0</v>
      </c>
      <c r="Q43" s="30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2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2">
        <v>0</v>
      </c>
      <c r="O44" s="32">
        <v>0</v>
      </c>
      <c r="P44" s="32">
        <v>0</v>
      </c>
      <c r="Q44" s="30">
        <f t="shared" si="8"/>
        <v>0</v>
      </c>
    </row>
    <row r="45" spans="2:17" s="6" customFormat="1" ht="27.75" customHeight="1" x14ac:dyDescent="0.25">
      <c r="B45" s="8" t="s">
        <v>34</v>
      </c>
      <c r="C45" s="9">
        <v>0</v>
      </c>
      <c r="D45" s="9">
        <v>0</v>
      </c>
      <c r="E45" s="32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2">
        <v>0</v>
      </c>
      <c r="O45" s="32">
        <v>0</v>
      </c>
      <c r="P45" s="32">
        <v>0</v>
      </c>
      <c r="Q45" s="30">
        <f t="shared" si="8"/>
        <v>0</v>
      </c>
    </row>
    <row r="46" spans="2:17" s="6" customFormat="1" ht="27.75" customHeight="1" x14ac:dyDescent="0.25">
      <c r="B46" s="8" t="s">
        <v>35</v>
      </c>
      <c r="C46" s="37">
        <v>0</v>
      </c>
      <c r="D46" s="37">
        <v>0</v>
      </c>
      <c r="E46" s="37">
        <f>+E47+E48+E49+E50+E51+E52+E53</f>
        <v>0</v>
      </c>
      <c r="F46" s="37">
        <f t="shared" ref="F46:M46" si="14">+F47+F48+F49+F50+F51+F52+F53</f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J46" s="37">
        <f t="shared" si="14"/>
        <v>0</v>
      </c>
      <c r="K46" s="37">
        <f t="shared" si="14"/>
        <v>0</v>
      </c>
      <c r="L46" s="37">
        <f t="shared" si="14"/>
        <v>0</v>
      </c>
      <c r="M46" s="37">
        <f t="shared" si="14"/>
        <v>0</v>
      </c>
      <c r="N46" s="37">
        <v>0</v>
      </c>
      <c r="O46" s="37">
        <v>0</v>
      </c>
      <c r="P46" s="37">
        <v>0</v>
      </c>
      <c r="Q46" s="37"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30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30">
        <f t="shared" ref="Q48:Q53" si="15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30">
        <f t="shared" si="15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30">
        <f t="shared" si="15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30">
        <f t="shared" si="15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30">
        <f t="shared" si="15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30">
        <f t="shared" si="15"/>
        <v>0</v>
      </c>
    </row>
    <row r="54" spans="2:17" s="6" customFormat="1" ht="27.75" customHeight="1" x14ac:dyDescent="0.25">
      <c r="B54" s="7" t="s">
        <v>43</v>
      </c>
      <c r="C54" s="37">
        <f>+C55+C56+C59+C62+C57+C58+C60+C61+C63</f>
        <v>1258500</v>
      </c>
      <c r="D54" s="37">
        <f>+D55+D56+D59+D62+D57+D58+D60+D61+D63</f>
        <v>1558500</v>
      </c>
      <c r="E54" s="37">
        <v>0</v>
      </c>
      <c r="F54" s="37">
        <f>F55+F56+F57+F58+F59+F60+F61+F62+F63</f>
        <v>0</v>
      </c>
      <c r="G54" s="37">
        <f>G55+G56+G57+G58+G59+G60+G61+G62+G63</f>
        <v>0</v>
      </c>
      <c r="H54" s="37">
        <f>H55+H56+H57+H58+H59+H60+H61+H62+H63</f>
        <v>0</v>
      </c>
      <c r="I54" s="37">
        <f t="shared" ref="I54:P54" si="16">I55+I56+I57+I58+I59+I60+I61+I62+I63</f>
        <v>0</v>
      </c>
      <c r="J54" s="37">
        <f t="shared" si="16"/>
        <v>547668.75</v>
      </c>
      <c r="K54" s="37">
        <f t="shared" si="16"/>
        <v>0</v>
      </c>
      <c r="L54" s="37">
        <f t="shared" si="16"/>
        <v>0</v>
      </c>
      <c r="M54" s="37">
        <f t="shared" si="16"/>
        <v>0</v>
      </c>
      <c r="N54" s="37">
        <f t="shared" si="16"/>
        <v>0</v>
      </c>
      <c r="O54" s="37">
        <f t="shared" si="16"/>
        <v>0</v>
      </c>
      <c r="P54" s="37">
        <f t="shared" si="16"/>
        <v>0</v>
      </c>
      <c r="Q54" s="37">
        <f>SUM(E54:P54)</f>
        <v>547668.75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30">
        <v>0</v>
      </c>
      <c r="J55" s="30">
        <v>523668.73</v>
      </c>
      <c r="K55" s="30">
        <v>0</v>
      </c>
      <c r="L55" s="30">
        <v>0</v>
      </c>
      <c r="M55" s="30">
        <v>0</v>
      </c>
      <c r="N55" s="9">
        <v>0</v>
      </c>
      <c r="O55" s="9">
        <v>0</v>
      </c>
      <c r="P55" s="9">
        <v>0</v>
      </c>
      <c r="Q55" s="30">
        <f>SUM(E55:P55)</f>
        <v>523668.73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30">
        <f t="shared" ref="Q56:Q63" si="17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30">
        <f t="shared" si="17"/>
        <v>0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30">
        <f t="shared" si="17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30">
        <f t="shared" si="17"/>
        <v>24000.02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30">
        <f t="shared" si="17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30">
        <f t="shared" si="17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30">
        <f t="shared" si="17"/>
        <v>0</v>
      </c>
    </row>
    <row r="63" spans="2:17" s="6" customFormat="1" ht="27.75" customHeight="1" x14ac:dyDescent="0.25">
      <c r="B63" s="8" t="s">
        <v>52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30">
        <f t="shared" si="17"/>
        <v>0</v>
      </c>
    </row>
    <row r="64" spans="2:17" s="6" customFormat="1" ht="27.75" customHeight="1" x14ac:dyDescent="0.25">
      <c r="B64" s="7" t="s">
        <v>53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30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30">
        <f t="shared" ref="Q66:Q75" si="18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30">
        <f t="shared" si="18"/>
        <v>0</v>
      </c>
    </row>
    <row r="68" spans="1:17" s="6" customFormat="1" ht="27.75" customHeight="1" x14ac:dyDescent="0.25">
      <c r="A68" s="27"/>
      <c r="B68" s="43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30">
        <f t="shared" si="18"/>
        <v>0</v>
      </c>
    </row>
    <row r="69" spans="1:17" s="6" customFormat="1" ht="27.75" customHeight="1" x14ac:dyDescent="0.25">
      <c r="B69" s="7" t="s">
        <v>58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/>
      <c r="M69" s="37"/>
      <c r="N69" s="37"/>
      <c r="O69" s="37"/>
      <c r="P69" s="37"/>
      <c r="Q69" s="37"/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30">
        <f t="shared" si="18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30">
        <f t="shared" si="18"/>
        <v>0</v>
      </c>
    </row>
    <row r="72" spans="1:17" s="6" customFormat="1" ht="27.75" customHeight="1" x14ac:dyDescent="0.25">
      <c r="B72" s="7" t="s">
        <v>61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/>
      <c r="M72" s="37"/>
      <c r="N72" s="37"/>
      <c r="O72" s="37"/>
      <c r="P72" s="37"/>
      <c r="Q72" s="37"/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30">
        <f t="shared" si="18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30">
        <f t="shared" si="18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30">
        <f t="shared" si="18"/>
        <v>0</v>
      </c>
    </row>
    <row r="76" spans="1:17" s="6" customFormat="1" ht="27.75" customHeight="1" x14ac:dyDescent="0.25">
      <c r="B76" s="5" t="s">
        <v>67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</row>
    <row r="77" spans="1:17" s="6" customFormat="1" ht="27.75" customHeight="1" x14ac:dyDescent="0.25">
      <c r="B77" s="7" t="s">
        <v>68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0">
        <f t="shared" ref="Q77:Q84" si="19">SUM(E77:P77)</f>
        <v>0</v>
      </c>
    </row>
    <row r="78" spans="1:17" s="6" customFormat="1" ht="27.75" customHeight="1" x14ac:dyDescent="0.25">
      <c r="B78" s="8" t="s">
        <v>69</v>
      </c>
      <c r="C78" s="33">
        <v>0</v>
      </c>
      <c r="D78" s="1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0">
        <f t="shared" si="19"/>
        <v>0</v>
      </c>
    </row>
    <row r="79" spans="1:17" s="6" customFormat="1" ht="27.75" customHeight="1" x14ac:dyDescent="0.25">
      <c r="B79" s="8" t="s">
        <v>70</v>
      </c>
      <c r="C79" s="33">
        <v>0</v>
      </c>
      <c r="D79" s="1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0">
        <f t="shared" si="19"/>
        <v>0</v>
      </c>
    </row>
    <row r="80" spans="1:17" s="6" customFormat="1" ht="27.75" customHeight="1" x14ac:dyDescent="0.25">
      <c r="B80" s="7" t="s">
        <v>71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f>SUM(E80:P80)</f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30">
        <f t="shared" si="19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30">
        <f t="shared" si="19"/>
        <v>0</v>
      </c>
    </row>
    <row r="83" spans="2:17" s="6" customFormat="1" ht="27.75" customHeight="1" x14ac:dyDescent="0.25">
      <c r="B83" s="7" t="s">
        <v>74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f ca="1">SUM(E83:Q83)</f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30">
        <f t="shared" si="19"/>
        <v>0</v>
      </c>
    </row>
    <row r="85" spans="2:17" s="13" customFormat="1" ht="27.75" customHeight="1" x14ac:dyDescent="0.25">
      <c r="B85" s="38" t="s">
        <v>65</v>
      </c>
      <c r="C85" s="39">
        <f>+C12+C18+C28+C38+C54</f>
        <v>70594062</v>
      </c>
      <c r="D85" s="39">
        <f t="shared" ref="D85:J85" si="20">+D12+D18+D28+D38+D54</f>
        <v>281537125.14999998</v>
      </c>
      <c r="E85" s="39">
        <f t="shared" si="20"/>
        <v>4635470.84</v>
      </c>
      <c r="F85" s="39">
        <f t="shared" si="20"/>
        <v>5083392.57</v>
      </c>
      <c r="G85" s="39">
        <f t="shared" si="20"/>
        <v>5028076.5</v>
      </c>
      <c r="H85" s="39">
        <f t="shared" si="20"/>
        <v>4921175.6899999995</v>
      </c>
      <c r="I85" s="39">
        <f t="shared" si="20"/>
        <v>8747093.6500000004</v>
      </c>
      <c r="J85" s="39">
        <f t="shared" si="20"/>
        <v>5521294.9900000002</v>
      </c>
      <c r="K85" s="39">
        <f t="shared" ref="K85:Q85" si="21">+K12+K18+K28+K38+K54</f>
        <v>0</v>
      </c>
      <c r="L85" s="39">
        <f t="shared" si="21"/>
        <v>0</v>
      </c>
      <c r="M85" s="39">
        <f t="shared" si="21"/>
        <v>0</v>
      </c>
      <c r="N85" s="39">
        <f t="shared" si="21"/>
        <v>0</v>
      </c>
      <c r="O85" s="39">
        <f t="shared" si="21"/>
        <v>0</v>
      </c>
      <c r="P85" s="39">
        <f t="shared" si="21"/>
        <v>0</v>
      </c>
      <c r="Q85" s="39">
        <f t="shared" si="21"/>
        <v>33936504.239999995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5"/>
    </row>
    <row r="87" spans="2:17" s="16" customFormat="1" ht="27.75" customHeight="1" x14ac:dyDescent="0.25">
      <c r="B87" s="27" t="s">
        <v>113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s="16" customFormat="1" ht="27.75" customHeight="1" x14ac:dyDescent="0.25">
      <c r="B88" s="27" t="s">
        <v>114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4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4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4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51" t="s">
        <v>101</v>
      </c>
      <c r="H101" s="51"/>
      <c r="I101" s="51"/>
    </row>
    <row r="102" spans="2:17" s="6" customFormat="1" ht="27.75" customHeight="1" x14ac:dyDescent="0.25">
      <c r="B102" s="24"/>
      <c r="D102" s="19"/>
      <c r="E102" s="27"/>
      <c r="G102" s="52"/>
      <c r="H102" s="52"/>
      <c r="I102" s="52"/>
    </row>
    <row r="103" spans="2:17" s="6" customFormat="1" ht="27.75" customHeight="1" x14ac:dyDescent="0.25">
      <c r="B103" s="23"/>
      <c r="D103" s="27"/>
      <c r="E103" s="27"/>
      <c r="G103" s="53"/>
      <c r="H103" s="53"/>
      <c r="I103" s="53"/>
    </row>
    <row r="104" spans="2:17" s="6" customFormat="1" ht="27.75" customHeight="1" x14ac:dyDescent="0.25">
      <c r="B104" s="20" t="s">
        <v>99</v>
      </c>
      <c r="D104" s="25"/>
      <c r="E104" s="25"/>
      <c r="G104" s="54" t="s">
        <v>102</v>
      </c>
      <c r="H104" s="54"/>
      <c r="I104" s="54"/>
    </row>
    <row r="105" spans="2:17" s="6" customFormat="1" ht="27.75" customHeight="1" x14ac:dyDescent="0.25">
      <c r="B105" s="22" t="s">
        <v>100</v>
      </c>
      <c r="D105" s="21"/>
      <c r="E105" s="27"/>
      <c r="G105" s="55" t="s">
        <v>103</v>
      </c>
      <c r="H105" s="55"/>
      <c r="I105" s="55"/>
    </row>
    <row r="106" spans="2:17" x14ac:dyDescent="0.85">
      <c r="G106" s="4"/>
      <c r="H106" s="4"/>
      <c r="I106" s="4"/>
    </row>
    <row r="107" spans="2:17" x14ac:dyDescent="0.85">
      <c r="G107" s="56"/>
      <c r="H107" s="56"/>
      <c r="I107" s="56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G101:I101"/>
    <mergeCell ref="G102:I103"/>
    <mergeCell ref="G104:I104"/>
    <mergeCell ref="G105:I105"/>
    <mergeCell ref="G107:I107"/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</mergeCells>
  <printOptions horizontalCentered="1"/>
  <pageMargins left="0" right="0" top="0.59055118110236227" bottom="0" header="0.31496062992125984" footer="0"/>
  <pageSetup paperSize="5" scale="29" fitToHeight="0" orientation="landscape" r:id="rId1"/>
  <rowBreaks count="1" manualBreakCount="1">
    <brk id="6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Julio Yens</cp:lastModifiedBy>
  <cp:lastPrinted>2022-07-07T18:54:46Z</cp:lastPrinted>
  <dcterms:created xsi:type="dcterms:W3CDTF">2021-07-29T18:58:50Z</dcterms:created>
  <dcterms:modified xsi:type="dcterms:W3CDTF">2022-07-11T16:21:00Z</dcterms:modified>
</cp:coreProperties>
</file>