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io Gonzalez\Desktop\"/>
    </mc:Choice>
  </mc:AlternateContent>
  <bookViews>
    <workbookView xWindow="0" yWindow="0" windowWidth="20490" windowHeight="7530"/>
  </bookViews>
  <sheets>
    <sheet name="Febrero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G37" i="1"/>
  <c r="E37" i="1"/>
  <c r="L36" i="1"/>
  <c r="K36" i="1"/>
  <c r="J36" i="1"/>
  <c r="I36" i="1"/>
  <c r="H36" i="1"/>
  <c r="F36" i="1" s="1"/>
  <c r="N36" i="1" s="1"/>
  <c r="L35" i="1"/>
  <c r="K35" i="1"/>
  <c r="J35" i="1"/>
  <c r="I35" i="1"/>
  <c r="H35" i="1"/>
  <c r="L34" i="1"/>
  <c r="K34" i="1"/>
  <c r="J34" i="1"/>
  <c r="I34" i="1"/>
  <c r="H34" i="1"/>
  <c r="F34" i="1" s="1"/>
  <c r="N34" i="1" s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F31" i="1" s="1"/>
  <c r="N31" i="1" s="1"/>
  <c r="L30" i="1"/>
  <c r="K30" i="1"/>
  <c r="J30" i="1"/>
  <c r="I30" i="1"/>
  <c r="H30" i="1"/>
  <c r="F30" i="1" s="1"/>
  <c r="N30" i="1" s="1"/>
  <c r="L29" i="1"/>
  <c r="K29" i="1"/>
  <c r="J29" i="1"/>
  <c r="I29" i="1"/>
  <c r="F29" i="1" s="1"/>
  <c r="N29" i="1" s="1"/>
  <c r="H29" i="1"/>
  <c r="L28" i="1"/>
  <c r="K28" i="1"/>
  <c r="J28" i="1"/>
  <c r="I28" i="1"/>
  <c r="H28" i="1"/>
  <c r="F28" i="1" s="1"/>
  <c r="N28" i="1" s="1"/>
  <c r="L27" i="1"/>
  <c r="K27" i="1"/>
  <c r="J27" i="1"/>
  <c r="I27" i="1"/>
  <c r="H27" i="1"/>
  <c r="L26" i="1"/>
  <c r="K26" i="1"/>
  <c r="J26" i="1"/>
  <c r="I26" i="1"/>
  <c r="H26" i="1"/>
  <c r="F26" i="1" s="1"/>
  <c r="N26" i="1" s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F23" i="1" s="1"/>
  <c r="N23" i="1" s="1"/>
  <c r="L22" i="1"/>
  <c r="K22" i="1"/>
  <c r="J22" i="1"/>
  <c r="I22" i="1"/>
  <c r="H22" i="1"/>
  <c r="F22" i="1" s="1"/>
  <c r="N22" i="1" s="1"/>
  <c r="L21" i="1"/>
  <c r="K21" i="1"/>
  <c r="J21" i="1"/>
  <c r="I21" i="1"/>
  <c r="F21" i="1" s="1"/>
  <c r="N21" i="1" s="1"/>
  <c r="H21" i="1"/>
  <c r="L20" i="1"/>
  <c r="K20" i="1"/>
  <c r="J20" i="1"/>
  <c r="I20" i="1"/>
  <c r="H20" i="1"/>
  <c r="F20" i="1" s="1"/>
  <c r="N20" i="1" s="1"/>
  <c r="L19" i="1"/>
  <c r="K19" i="1"/>
  <c r="J19" i="1"/>
  <c r="I19" i="1"/>
  <c r="H19" i="1"/>
  <c r="L18" i="1"/>
  <c r="K18" i="1"/>
  <c r="J18" i="1"/>
  <c r="I18" i="1"/>
  <c r="H18" i="1"/>
  <c r="F18" i="1" s="1"/>
  <c r="N18" i="1" s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F15" i="1" s="1"/>
  <c r="N15" i="1" s="1"/>
  <c r="L14" i="1"/>
  <c r="K14" i="1"/>
  <c r="J14" i="1"/>
  <c r="I14" i="1"/>
  <c r="H14" i="1"/>
  <c r="F14" i="1" s="1"/>
  <c r="N14" i="1" s="1"/>
  <c r="L13" i="1"/>
  <c r="K13" i="1"/>
  <c r="J13" i="1"/>
  <c r="I13" i="1"/>
  <c r="F13" i="1" s="1"/>
  <c r="N13" i="1" s="1"/>
  <c r="H13" i="1"/>
  <c r="L12" i="1"/>
  <c r="K12" i="1"/>
  <c r="J12" i="1"/>
  <c r="I12" i="1"/>
  <c r="H12" i="1"/>
  <c r="F12" i="1" s="1"/>
  <c r="N12" i="1" s="1"/>
  <c r="L11" i="1"/>
  <c r="K11" i="1"/>
  <c r="J11" i="1"/>
  <c r="I11" i="1"/>
  <c r="I37" i="1" s="1"/>
  <c r="H11" i="1"/>
  <c r="F11" i="1" l="1"/>
  <c r="N11" i="1" s="1"/>
  <c r="F17" i="1"/>
  <c r="N17" i="1" s="1"/>
  <c r="F27" i="1"/>
  <c r="N27" i="1" s="1"/>
  <c r="F19" i="1"/>
  <c r="N19" i="1" s="1"/>
  <c r="F35" i="1"/>
  <c r="N35" i="1" s="1"/>
  <c r="J37" i="1"/>
  <c r="K37" i="1"/>
  <c r="F16" i="1"/>
  <c r="N16" i="1" s="1"/>
  <c r="F24" i="1"/>
  <c r="N24" i="1" s="1"/>
  <c r="F32" i="1"/>
  <c r="N32" i="1" s="1"/>
  <c r="H37" i="1"/>
  <c r="L37" i="1"/>
  <c r="F25" i="1"/>
  <c r="N25" i="1" s="1"/>
  <c r="F33" i="1"/>
  <c r="N33" i="1" s="1"/>
  <c r="N37" i="1" l="1"/>
  <c r="F37" i="1"/>
</calcChain>
</file>

<file path=xl/sharedStrings.xml><?xml version="1.0" encoding="utf-8"?>
<sst xmlns="http://schemas.openxmlformats.org/spreadsheetml/2006/main" count="93" uniqueCount="67">
  <si>
    <t>Estatus</t>
  </si>
  <si>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</si>
  <si>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</si>
  <si>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</si>
  <si>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</si>
  <si>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</si>
  <si>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</si>
  <si>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</si>
  <si>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</si>
  <si>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</si>
  <si>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</si>
  <si>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</si>
  <si>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</si>
  <si>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>Activo</t>
  </si>
  <si>
    <t xml:space="preserve">Director Nacional </t>
  </si>
  <si>
    <t>Abogado</t>
  </si>
  <si>
    <t>Olga Ramona Altagracia Santos Day De Fajard</t>
  </si>
  <si>
    <t>Asesora</t>
  </si>
  <si>
    <t xml:space="preserve">Christian Ariel Cuello Luna </t>
  </si>
  <si>
    <t xml:space="preserve">Director Administrativo Financiero </t>
  </si>
  <si>
    <t>Yanet Ysmenis Bello Maggiolo</t>
  </si>
  <si>
    <t>Asistente Administrativo</t>
  </si>
  <si>
    <t xml:space="preserve">Encargado de Compras y Contrataciones </t>
  </si>
  <si>
    <t>Analista de Compras y Contrataciones</t>
  </si>
  <si>
    <t>Pamela Soto La Paz</t>
  </si>
  <si>
    <t xml:space="preserve">Encargada Administrativa </t>
  </si>
  <si>
    <t xml:space="preserve">Mercedes Florentino Cuevas </t>
  </si>
  <si>
    <t xml:space="preserve">Conserje </t>
  </si>
  <si>
    <t>Freddy Santiago Felipe Valdez</t>
  </si>
  <si>
    <t xml:space="preserve">Encargado de Servicios Generales </t>
  </si>
  <si>
    <t>Mensajero interno y externo</t>
  </si>
  <si>
    <t xml:space="preserve">Cenia Altagracia Correa </t>
  </si>
  <si>
    <t xml:space="preserve">Directora de Geografia </t>
  </si>
  <si>
    <t xml:space="preserve">Secretaria </t>
  </si>
  <si>
    <t>Analista de Geografía</t>
  </si>
  <si>
    <t>Directora de Cartografía</t>
  </si>
  <si>
    <t>Analista de Cartografía</t>
  </si>
  <si>
    <t xml:space="preserve">Auxiliar Administrativo </t>
  </si>
  <si>
    <t>Juan Victor Toca</t>
  </si>
  <si>
    <t xml:space="preserve">Encargada de Recursos Humanos </t>
  </si>
  <si>
    <t>Auxiliar de Recursos Humanos</t>
  </si>
  <si>
    <t>Analista de Recursos Humanos</t>
  </si>
  <si>
    <t>Stephanie Aimee Padilla Monegro</t>
  </si>
  <si>
    <t xml:space="preserve">Responsable Acceso a la información </t>
  </si>
  <si>
    <t xml:space="preserve">Alejandro Zacarías Jiménez Reyes </t>
  </si>
  <si>
    <t>Emilio Antonio Hernández Vásquez</t>
  </si>
  <si>
    <t xml:space="preserve">Altagracia Scarlett Jiménez Moronta </t>
  </si>
  <si>
    <t xml:space="preserve">Ángel Luis Feliz Castillo </t>
  </si>
  <si>
    <t>Génesis Nazareth Villafaña Sepúlveda</t>
  </si>
  <si>
    <t>Juan Manuel Flores Fabián</t>
  </si>
  <si>
    <t>Clara María Suárez Clase</t>
  </si>
  <si>
    <t>Nancy Lucila Rodríguez Pérez</t>
  </si>
  <si>
    <t>Wanda Lisselote Binet González</t>
  </si>
  <si>
    <t>María Ynes Ramírez Ramírez</t>
  </si>
  <si>
    <t xml:space="preserve">Rhaymar Matos García </t>
  </si>
  <si>
    <t xml:space="preserve">Eliud De León Garo </t>
  </si>
  <si>
    <t>Pedro Luis Gagoc Clérigo</t>
  </si>
  <si>
    <t>Carolin Fonier Pérez</t>
  </si>
  <si>
    <t xml:space="preserve">Andrés David Ramírez Rojas </t>
  </si>
  <si>
    <t>Verónica Apolonio de Martínez</t>
  </si>
  <si>
    <t xml:space="preserve">José Leandro Santos </t>
  </si>
  <si>
    <t xml:space="preserve">Consultor Jurídico </t>
  </si>
  <si>
    <t>Analista en Geomática</t>
  </si>
  <si>
    <t xml:space="preserve">Director de Normas y Servicios de Información </t>
  </si>
  <si>
    <t>Coordinador de Producción Cartografía</t>
  </si>
  <si>
    <t>INSTITUTO GEOGRÁFICO NACIONAL JOSÉ JOAQUÍN HUNGRÍA MORELL</t>
  </si>
  <si>
    <t>NÓMINA DE PAGO DEL PERSONAL CORRESPONDIENTE AL MES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</si>
</sst>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/>
    <xf numFmtId="165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3" fillId="0" borderId="0" xfId="0" applyFo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/>
    <xf numFmtId="164" fontId="6" fillId="0" borderId="6" xfId="1" applyFont="1" applyFill="1" applyBorder="1" applyAlignment="1"/>
    <xf numFmtId="164" fontId="6" fillId="0" borderId="8" xfId="1" applyFont="1" applyFill="1" applyBorder="1" applyAlignment="1"/>
    <xf numFmtId="164" fontId="7" fillId="0" borderId="8" xfId="1" applyFont="1" applyFill="1" applyBorder="1" applyAlignment="1"/>
    <xf numFmtId="164" fontId="7" fillId="0" borderId="9" xfId="1" applyFont="1" applyFill="1" applyBorder="1" applyAlignment="1"/>
    <xf numFmtId="164" fontId="6" fillId="0" borderId="10" xfId="0" applyNumberFormat="1" applyFont="1" applyFill="1" applyBorder="1" applyAlignment="1"/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/>
    <xf numFmtId="164" fontId="6" fillId="0" borderId="13" xfId="1" applyFont="1" applyFill="1" applyBorder="1" applyAlignment="1"/>
    <xf numFmtId="164" fontId="6" fillId="0" borderId="12" xfId="1" applyFont="1" applyFill="1" applyBorder="1" applyAlignment="1"/>
    <xf numFmtId="164" fontId="7" fillId="0" borderId="14" xfId="1" applyFont="1" applyFill="1" applyBorder="1" applyAlignment="1"/>
    <xf numFmtId="0" fontId="6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/>
    </xf>
    <xf numFmtId="4" fontId="6" fillId="0" borderId="13" xfId="0" applyNumberFormat="1" applyFont="1" applyFill="1" applyBorder="1" applyAlignment="1"/>
    <xf numFmtId="0" fontId="6" fillId="0" borderId="14" xfId="0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165" fontId="5" fillId="0" borderId="15" xfId="0" applyNumberFormat="1" applyFont="1" applyFill="1" applyBorder="1" applyAlignment="1"/>
    <xf numFmtId="165" fontId="5" fillId="0" borderId="16" xfId="0" applyNumberFormat="1" applyFont="1" applyFill="1" applyBorder="1" applyAlignment="1"/>
    <xf numFmtId="165" fontId="5" fillId="0" borderId="17" xfId="0" applyNumberFormat="1" applyFont="1" applyFill="1" applyBorder="1" applyAlignment="1"/>
    <xf numFmtId="165" fontId="5" fillId="0" borderId="18" xfId="0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121227</xdr:colOff>
      <xdr:row>0</xdr:row>
      <xdr:rowOff>155865</xdr:rowOff>
    </xdr:from>
    <xdr:to>
      <xdr:col>8</xdr:col>
      <xdr:colOff>311726</xdr:colOff>
      <xdr:row>3</xdr:row>
      <xdr:rowOff>207820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0C87CDA-9C16-427B-851A-83B3566609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2818" y="155865"/>
          <a:ext cx="2822863" cy="935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55" zoomScaleNormal="55" workbookViewId="0">
      <selection activeCell="K6" sqref="K6"/>
    </sheetView>
  </sheetViews>
  <sheetFormatPr baseColWidth="10" defaultRowHeight="15" x14ac:dyDescent="0.25"/>
  <cols>
    <col min="1" max="1" width="5.28515625" bestFit="1" customWidth="1"/>
    <col min="3" max="3" width="69" customWidth="1"/>
    <col min="4" max="4" width="71.42578125" customWidth="1"/>
    <col min="5" max="5" width="26.42578125" bestFit="1" customWidth="1"/>
    <col min="6" max="6" width="23.7109375" bestFit="1" customWidth="1"/>
    <col min="7" max="7" width="17.28515625" bestFit="1" customWidth="1"/>
    <col min="8" max="8" width="22.140625" bestFit="1" customWidth="1"/>
    <col min="9" max="9" width="22" bestFit="1" customWidth="1"/>
    <col min="10" max="10" width="23.7109375" bestFit="1" customWidth="1"/>
    <col min="11" max="11" width="23.85546875" bestFit="1" customWidth="1"/>
    <col min="12" max="12" width="24.42578125" bestFit="1" customWidth="1"/>
    <col min="13" max="13" width="38.7109375" bestFit="1" customWidth="1"/>
    <col min="14" max="14" width="26.42578125" bestFit="1" customWidth="1"/>
  </cols>
  <sheetData>
    <row r="1" spans="1:14" ht="23.25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3.25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3.2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3.2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3.25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3.25" x14ac:dyDescent="0.35">
      <c r="A7" s="5" t="s">
        <v>65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3.25" x14ac:dyDescent="0.35">
      <c r="A8" s="6" t="s">
        <v>66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" thickBo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</row>
    <row r="10" spans="1:14" ht="24" thickBot="1" x14ac:dyDescent="0.4">
      <c r="A10" s="9"/>
      <c r="B10" s="10" t="s">
        <v>0</v>
      </c>
      <c r="C10" s="11" t="s">
        <v>1</v>
      </c>
      <c r="D10" s="11" t="s">
        <v>2</v>
      </c>
      <c r="E10" s="9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  <c r="K10" s="11" t="s">
        <v>9</v>
      </c>
      <c r="L10" s="11" t="s">
        <v>10</v>
      </c>
      <c r="M10" s="12" t="s">
        <v>11</v>
      </c>
      <c r="N10" s="13" t="s">
        <v>12</v>
      </c>
    </row>
    <row r="11" spans="1:14" ht="23.25" x14ac:dyDescent="0.35">
      <c r="A11" s="14">
        <v>1</v>
      </c>
      <c r="B11" s="15" t="s">
        <v>13</v>
      </c>
      <c r="C11" s="16" t="s">
        <v>44</v>
      </c>
      <c r="D11" s="17" t="s">
        <v>14</v>
      </c>
      <c r="E11" s="18">
        <v>275000</v>
      </c>
      <c r="F11" s="19">
        <f t="shared" ref="F11:F36" si="0"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55360.1</v>
      </c>
      <c r="G11" s="19">
        <v>25</v>
      </c>
      <c r="H11" s="19">
        <f t="shared" ref="H11:H36" si="1">ROUND(IF((E11)&gt;(9855*20),((9855*20)*0.0287),(E11)*0.0287),2)</f>
        <v>5656.77</v>
      </c>
      <c r="I11" s="19">
        <f t="shared" ref="I11:I36" si="2">ROUND(IF((E11)&gt;(9855*10),((9855*10)*0.0304),(E11)*0.0304),2)</f>
        <v>2995.92</v>
      </c>
      <c r="J11" s="19">
        <f t="shared" ref="J11:J36" si="3">ROUND(IF((E11)&gt;(9855*10),((9855*10)*0.0709),(E11)*0.0709),2)</f>
        <v>6987.2</v>
      </c>
      <c r="K11" s="19">
        <f t="shared" ref="K11:K36" si="4">ROUND(IF((E11)&gt;(9855*20),((9855*20)*0.071),(E11)*0.071),2)</f>
        <v>13994.1</v>
      </c>
      <c r="L11" s="20">
        <f>+ROUND(IF(E11&gt;(9855*4),((9855*4)*0.011),E11*0.011),2)</f>
        <v>433.62</v>
      </c>
      <c r="M11" s="21"/>
      <c r="N11" s="22">
        <f>E11-G11-F11-H11-I11-M11</f>
        <v>210962.21</v>
      </c>
    </row>
    <row r="12" spans="1:14" ht="23.25" x14ac:dyDescent="0.35">
      <c r="A12" s="14">
        <v>2</v>
      </c>
      <c r="B12" s="15" t="s">
        <v>13</v>
      </c>
      <c r="C12" s="23" t="s">
        <v>45</v>
      </c>
      <c r="D12" s="24" t="s">
        <v>61</v>
      </c>
      <c r="E12" s="25">
        <v>110000</v>
      </c>
      <c r="F12" s="26">
        <f t="shared" si="0"/>
        <v>14735.05</v>
      </c>
      <c r="G12" s="19">
        <v>25</v>
      </c>
      <c r="H12" s="26">
        <f t="shared" si="1"/>
        <v>3157</v>
      </c>
      <c r="I12" s="26">
        <f t="shared" si="2"/>
        <v>2995.92</v>
      </c>
      <c r="J12" s="26">
        <f t="shared" si="3"/>
        <v>6987.2</v>
      </c>
      <c r="K12" s="26">
        <f t="shared" si="4"/>
        <v>7810</v>
      </c>
      <c r="L12" s="20">
        <f t="shared" ref="L12:L36" si="5">+ROUND(IF(E12&gt;(9855*4),((9855*4)*0.011),E12*0.011),2)</f>
        <v>433.62</v>
      </c>
      <c r="M12" s="27"/>
      <c r="N12" s="22">
        <f t="shared" ref="N12:N14" si="6">E12-G12-F12-H12-I12-M12</f>
        <v>89087.03</v>
      </c>
    </row>
    <row r="13" spans="1:14" ht="23.25" x14ac:dyDescent="0.35">
      <c r="A13" s="14">
        <v>3</v>
      </c>
      <c r="B13" s="15" t="s">
        <v>13</v>
      </c>
      <c r="C13" s="23" t="s">
        <v>46</v>
      </c>
      <c r="D13" s="24" t="s">
        <v>15</v>
      </c>
      <c r="E13" s="25">
        <v>40000</v>
      </c>
      <c r="F13" s="26">
        <f t="shared" si="0"/>
        <v>529.39</v>
      </c>
      <c r="G13" s="19">
        <v>25</v>
      </c>
      <c r="H13" s="26">
        <f t="shared" si="1"/>
        <v>1148</v>
      </c>
      <c r="I13" s="26">
        <f t="shared" si="2"/>
        <v>1216</v>
      </c>
      <c r="J13" s="26">
        <f t="shared" si="3"/>
        <v>2836</v>
      </c>
      <c r="K13" s="26">
        <f t="shared" si="4"/>
        <v>2840</v>
      </c>
      <c r="L13" s="20">
        <f t="shared" si="5"/>
        <v>433.62</v>
      </c>
      <c r="M13" s="27"/>
      <c r="N13" s="22">
        <f t="shared" si="6"/>
        <v>37081.61</v>
      </c>
    </row>
    <row r="14" spans="1:14" ht="23.25" x14ac:dyDescent="0.35">
      <c r="A14" s="14">
        <v>4</v>
      </c>
      <c r="B14" s="15" t="s">
        <v>13</v>
      </c>
      <c r="C14" s="23" t="s">
        <v>16</v>
      </c>
      <c r="D14" s="24" t="s">
        <v>17</v>
      </c>
      <c r="E14" s="25">
        <v>100000</v>
      </c>
      <c r="F14" s="26">
        <f t="shared" si="0"/>
        <v>12306.8</v>
      </c>
      <c r="G14" s="19">
        <v>25</v>
      </c>
      <c r="H14" s="26">
        <f t="shared" si="1"/>
        <v>2870</v>
      </c>
      <c r="I14" s="26">
        <f t="shared" si="2"/>
        <v>2995.92</v>
      </c>
      <c r="J14" s="26">
        <f t="shared" si="3"/>
        <v>6987.2</v>
      </c>
      <c r="K14" s="26">
        <f t="shared" si="4"/>
        <v>7100</v>
      </c>
      <c r="L14" s="20">
        <f t="shared" si="5"/>
        <v>433.62</v>
      </c>
      <c r="M14" s="27"/>
      <c r="N14" s="22">
        <f t="shared" si="6"/>
        <v>81802.28</v>
      </c>
    </row>
    <row r="15" spans="1:14" ht="23.25" x14ac:dyDescent="0.35">
      <c r="A15" s="14">
        <v>5</v>
      </c>
      <c r="B15" s="15" t="s">
        <v>13</v>
      </c>
      <c r="C15" s="28" t="s">
        <v>18</v>
      </c>
      <c r="D15" s="24" t="s">
        <v>19</v>
      </c>
      <c r="E15" s="25">
        <v>150000</v>
      </c>
      <c r="F15" s="26">
        <f t="shared" si="0"/>
        <v>24448.05</v>
      </c>
      <c r="G15" s="19">
        <v>25</v>
      </c>
      <c r="H15" s="26">
        <f t="shared" si="1"/>
        <v>4305</v>
      </c>
      <c r="I15" s="26">
        <f t="shared" si="2"/>
        <v>2995.92</v>
      </c>
      <c r="J15" s="26">
        <f t="shared" si="3"/>
        <v>6987.2</v>
      </c>
      <c r="K15" s="26">
        <f t="shared" si="4"/>
        <v>10650</v>
      </c>
      <c r="L15" s="20">
        <f t="shared" si="5"/>
        <v>433.62</v>
      </c>
      <c r="M15" s="27">
        <v>923.76</v>
      </c>
      <c r="N15" s="22">
        <f>E15-G15-F15-H15-I15-M15</f>
        <v>117302.27</v>
      </c>
    </row>
    <row r="16" spans="1:14" ht="23.25" x14ac:dyDescent="0.35">
      <c r="A16" s="14">
        <v>6</v>
      </c>
      <c r="B16" s="15" t="s">
        <v>13</v>
      </c>
      <c r="C16" s="23" t="s">
        <v>20</v>
      </c>
      <c r="D16" s="24" t="s">
        <v>21</v>
      </c>
      <c r="E16" s="25">
        <v>35000</v>
      </c>
      <c r="F16" s="26">
        <f t="shared" si="0"/>
        <v>0</v>
      </c>
      <c r="G16" s="19">
        <v>25</v>
      </c>
      <c r="H16" s="26">
        <f t="shared" si="1"/>
        <v>1004.5</v>
      </c>
      <c r="I16" s="26">
        <f t="shared" si="2"/>
        <v>1064</v>
      </c>
      <c r="J16" s="26">
        <f t="shared" si="3"/>
        <v>2481.5</v>
      </c>
      <c r="K16" s="26">
        <f t="shared" si="4"/>
        <v>2485</v>
      </c>
      <c r="L16" s="20">
        <f t="shared" si="5"/>
        <v>385</v>
      </c>
      <c r="M16" s="27"/>
      <c r="N16" s="22">
        <f t="shared" ref="N16:N36" si="7">E16-G16-F16-H16-I16-M16</f>
        <v>32906.5</v>
      </c>
    </row>
    <row r="17" spans="1:14" ht="23.25" x14ac:dyDescent="0.35">
      <c r="A17" s="14">
        <v>7</v>
      </c>
      <c r="B17" s="15" t="s">
        <v>13</v>
      </c>
      <c r="C17" s="23" t="s">
        <v>47</v>
      </c>
      <c r="D17" s="29" t="s">
        <v>22</v>
      </c>
      <c r="E17" s="25">
        <v>110000</v>
      </c>
      <c r="F17" s="26">
        <f t="shared" si="0"/>
        <v>14735.05</v>
      </c>
      <c r="G17" s="19">
        <v>25</v>
      </c>
      <c r="H17" s="26">
        <f t="shared" si="1"/>
        <v>3157</v>
      </c>
      <c r="I17" s="26">
        <f t="shared" si="2"/>
        <v>2995.92</v>
      </c>
      <c r="J17" s="26">
        <f t="shared" si="3"/>
        <v>6987.2</v>
      </c>
      <c r="K17" s="26">
        <f t="shared" si="4"/>
        <v>7810</v>
      </c>
      <c r="L17" s="20">
        <f t="shared" si="5"/>
        <v>433.62</v>
      </c>
      <c r="M17" s="27"/>
      <c r="N17" s="22">
        <f t="shared" si="7"/>
        <v>89087.03</v>
      </c>
    </row>
    <row r="18" spans="1:14" ht="23.25" x14ac:dyDescent="0.35">
      <c r="A18" s="14">
        <v>8</v>
      </c>
      <c r="B18" s="15" t="s">
        <v>13</v>
      </c>
      <c r="C18" s="23" t="s">
        <v>48</v>
      </c>
      <c r="D18" s="24" t="s">
        <v>23</v>
      </c>
      <c r="E18" s="25">
        <v>45000</v>
      </c>
      <c r="F18" s="26">
        <f t="shared" si="0"/>
        <v>1235.06</v>
      </c>
      <c r="G18" s="19">
        <v>25</v>
      </c>
      <c r="H18" s="26">
        <f t="shared" si="1"/>
        <v>1291.5</v>
      </c>
      <c r="I18" s="26">
        <f t="shared" si="2"/>
        <v>1368</v>
      </c>
      <c r="J18" s="26">
        <f t="shared" si="3"/>
        <v>3190.5</v>
      </c>
      <c r="K18" s="26">
        <f t="shared" si="4"/>
        <v>3195</v>
      </c>
      <c r="L18" s="20">
        <f t="shared" si="5"/>
        <v>433.62</v>
      </c>
      <c r="M18" s="27"/>
      <c r="N18" s="22">
        <f t="shared" si="7"/>
        <v>41080.44</v>
      </c>
    </row>
    <row r="19" spans="1:14" ht="23.25" x14ac:dyDescent="0.35">
      <c r="A19" s="14">
        <v>9</v>
      </c>
      <c r="B19" s="15" t="s">
        <v>13</v>
      </c>
      <c r="C19" s="23" t="s">
        <v>24</v>
      </c>
      <c r="D19" s="24" t="s">
        <v>25</v>
      </c>
      <c r="E19" s="25">
        <v>80000</v>
      </c>
      <c r="F19" s="26">
        <f t="shared" si="0"/>
        <v>7591.28</v>
      </c>
      <c r="G19" s="19">
        <v>25</v>
      </c>
      <c r="H19" s="26">
        <f t="shared" si="1"/>
        <v>2296</v>
      </c>
      <c r="I19" s="26">
        <f t="shared" si="2"/>
        <v>2432</v>
      </c>
      <c r="J19" s="26">
        <f t="shared" si="3"/>
        <v>5672</v>
      </c>
      <c r="K19" s="26">
        <f t="shared" si="4"/>
        <v>5680</v>
      </c>
      <c r="L19" s="20">
        <f t="shared" si="5"/>
        <v>433.62</v>
      </c>
      <c r="M19" s="27"/>
      <c r="N19" s="22">
        <f t="shared" si="7"/>
        <v>67655.72</v>
      </c>
    </row>
    <row r="20" spans="1:14" ht="23.25" x14ac:dyDescent="0.35">
      <c r="A20" s="14">
        <v>10</v>
      </c>
      <c r="B20" s="15" t="s">
        <v>13</v>
      </c>
      <c r="C20" s="23" t="s">
        <v>26</v>
      </c>
      <c r="D20" s="24" t="s">
        <v>27</v>
      </c>
      <c r="E20" s="25">
        <v>15000</v>
      </c>
      <c r="F20" s="26">
        <f t="shared" si="0"/>
        <v>0</v>
      </c>
      <c r="G20" s="19">
        <v>25</v>
      </c>
      <c r="H20" s="26">
        <f t="shared" si="1"/>
        <v>430.5</v>
      </c>
      <c r="I20" s="26">
        <f t="shared" si="2"/>
        <v>456</v>
      </c>
      <c r="J20" s="26">
        <f t="shared" si="3"/>
        <v>1063.5</v>
      </c>
      <c r="K20" s="26">
        <f t="shared" si="4"/>
        <v>1065</v>
      </c>
      <c r="L20" s="20">
        <f t="shared" si="5"/>
        <v>165</v>
      </c>
      <c r="M20" s="27"/>
      <c r="N20" s="22">
        <f t="shared" si="7"/>
        <v>14088.5</v>
      </c>
    </row>
    <row r="21" spans="1:14" ht="23.25" x14ac:dyDescent="0.35">
      <c r="A21" s="14">
        <v>11</v>
      </c>
      <c r="B21" s="15" t="s">
        <v>13</v>
      </c>
      <c r="C21" s="23" t="s">
        <v>28</v>
      </c>
      <c r="D21" s="24" t="s">
        <v>29</v>
      </c>
      <c r="E21" s="25">
        <v>50000</v>
      </c>
      <c r="F21" s="26">
        <f t="shared" si="0"/>
        <v>1940.74</v>
      </c>
      <c r="G21" s="19">
        <v>25</v>
      </c>
      <c r="H21" s="26">
        <f t="shared" si="1"/>
        <v>1435</v>
      </c>
      <c r="I21" s="26">
        <f t="shared" si="2"/>
        <v>1520</v>
      </c>
      <c r="J21" s="26">
        <f t="shared" si="3"/>
        <v>3545</v>
      </c>
      <c r="K21" s="26">
        <f t="shared" si="4"/>
        <v>3550</v>
      </c>
      <c r="L21" s="20">
        <f t="shared" si="5"/>
        <v>433.62</v>
      </c>
      <c r="M21" s="27"/>
      <c r="N21" s="22">
        <f t="shared" si="7"/>
        <v>45079.26</v>
      </c>
    </row>
    <row r="22" spans="1:14" ht="23.25" x14ac:dyDescent="0.35">
      <c r="A22" s="14">
        <v>12</v>
      </c>
      <c r="B22" s="15" t="s">
        <v>13</v>
      </c>
      <c r="C22" s="23" t="s">
        <v>49</v>
      </c>
      <c r="D22" s="24" t="s">
        <v>30</v>
      </c>
      <c r="E22" s="25">
        <v>20000</v>
      </c>
      <c r="F22" s="26">
        <f t="shared" si="0"/>
        <v>0</v>
      </c>
      <c r="G22" s="19">
        <v>25</v>
      </c>
      <c r="H22" s="26">
        <f t="shared" si="1"/>
        <v>574</v>
      </c>
      <c r="I22" s="26">
        <f t="shared" si="2"/>
        <v>608</v>
      </c>
      <c r="J22" s="26">
        <f t="shared" si="3"/>
        <v>1418</v>
      </c>
      <c r="K22" s="26">
        <f t="shared" si="4"/>
        <v>1420</v>
      </c>
      <c r="L22" s="20">
        <f t="shared" si="5"/>
        <v>220</v>
      </c>
      <c r="M22" s="27"/>
      <c r="N22" s="22">
        <f t="shared" si="7"/>
        <v>18793</v>
      </c>
    </row>
    <row r="23" spans="1:14" ht="23.25" x14ac:dyDescent="0.35">
      <c r="A23" s="14">
        <v>13</v>
      </c>
      <c r="B23" s="15" t="s">
        <v>13</v>
      </c>
      <c r="C23" s="23" t="s">
        <v>31</v>
      </c>
      <c r="D23" s="24" t="s">
        <v>32</v>
      </c>
      <c r="E23" s="25">
        <v>150000</v>
      </c>
      <c r="F23" s="26">
        <f t="shared" si="0"/>
        <v>24448.05</v>
      </c>
      <c r="G23" s="19">
        <v>25</v>
      </c>
      <c r="H23" s="26">
        <f t="shared" si="1"/>
        <v>4305</v>
      </c>
      <c r="I23" s="26">
        <f t="shared" si="2"/>
        <v>2995.92</v>
      </c>
      <c r="J23" s="26">
        <f t="shared" si="3"/>
        <v>6987.2</v>
      </c>
      <c r="K23" s="26">
        <f t="shared" si="4"/>
        <v>10650</v>
      </c>
      <c r="L23" s="20">
        <f t="shared" si="5"/>
        <v>433.62</v>
      </c>
      <c r="M23" s="27"/>
      <c r="N23" s="22">
        <f t="shared" si="7"/>
        <v>118226.03</v>
      </c>
    </row>
    <row r="24" spans="1:14" ht="23.25" x14ac:dyDescent="0.35">
      <c r="A24" s="14">
        <v>14</v>
      </c>
      <c r="B24" s="15" t="s">
        <v>13</v>
      </c>
      <c r="C24" s="23" t="s">
        <v>50</v>
      </c>
      <c r="D24" s="24" t="s">
        <v>33</v>
      </c>
      <c r="E24" s="25">
        <v>35000</v>
      </c>
      <c r="F24" s="26">
        <f t="shared" si="0"/>
        <v>0</v>
      </c>
      <c r="G24" s="19">
        <v>25</v>
      </c>
      <c r="H24" s="26">
        <f t="shared" si="1"/>
        <v>1004.5</v>
      </c>
      <c r="I24" s="26">
        <f t="shared" si="2"/>
        <v>1064</v>
      </c>
      <c r="J24" s="26">
        <f t="shared" si="3"/>
        <v>2481.5</v>
      </c>
      <c r="K24" s="26">
        <f t="shared" si="4"/>
        <v>2485</v>
      </c>
      <c r="L24" s="20">
        <f t="shared" si="5"/>
        <v>385</v>
      </c>
      <c r="M24" s="27"/>
      <c r="N24" s="22">
        <f t="shared" si="7"/>
        <v>32906.5</v>
      </c>
    </row>
    <row r="25" spans="1:14" ht="23.25" x14ac:dyDescent="0.35">
      <c r="A25" s="14">
        <v>15</v>
      </c>
      <c r="B25" s="15" t="s">
        <v>13</v>
      </c>
      <c r="C25" s="23" t="s">
        <v>51</v>
      </c>
      <c r="D25" s="24" t="s">
        <v>34</v>
      </c>
      <c r="E25" s="25">
        <v>55000</v>
      </c>
      <c r="F25" s="26">
        <f t="shared" si="0"/>
        <v>2675.88</v>
      </c>
      <c r="G25" s="19">
        <v>25</v>
      </c>
      <c r="H25" s="26">
        <f t="shared" si="1"/>
        <v>1578.5</v>
      </c>
      <c r="I25" s="26">
        <f t="shared" si="2"/>
        <v>1672</v>
      </c>
      <c r="J25" s="26">
        <f t="shared" si="3"/>
        <v>3899.5</v>
      </c>
      <c r="K25" s="26">
        <f t="shared" si="4"/>
        <v>3905</v>
      </c>
      <c r="L25" s="20">
        <f t="shared" si="5"/>
        <v>433.62</v>
      </c>
      <c r="M25" s="27"/>
      <c r="N25" s="22">
        <f t="shared" si="7"/>
        <v>49048.62</v>
      </c>
    </row>
    <row r="26" spans="1:14" ht="23.25" x14ac:dyDescent="0.35">
      <c r="A26" s="14">
        <v>16</v>
      </c>
      <c r="B26" s="15" t="s">
        <v>13</v>
      </c>
      <c r="C26" s="23" t="s">
        <v>52</v>
      </c>
      <c r="D26" s="24" t="s">
        <v>35</v>
      </c>
      <c r="E26" s="25">
        <v>150000</v>
      </c>
      <c r="F26" s="26">
        <f t="shared" si="0"/>
        <v>24448.05</v>
      </c>
      <c r="G26" s="19">
        <v>25</v>
      </c>
      <c r="H26" s="26">
        <f t="shared" si="1"/>
        <v>4305</v>
      </c>
      <c r="I26" s="26">
        <f t="shared" si="2"/>
        <v>2995.92</v>
      </c>
      <c r="J26" s="26">
        <f t="shared" si="3"/>
        <v>6987.2</v>
      </c>
      <c r="K26" s="26">
        <f t="shared" si="4"/>
        <v>10650</v>
      </c>
      <c r="L26" s="20">
        <f t="shared" si="5"/>
        <v>433.62</v>
      </c>
      <c r="M26" s="27"/>
      <c r="N26" s="22">
        <f t="shared" si="7"/>
        <v>118226.03</v>
      </c>
    </row>
    <row r="27" spans="1:14" ht="23.25" x14ac:dyDescent="0.35">
      <c r="A27" s="14">
        <v>17</v>
      </c>
      <c r="B27" s="30" t="s">
        <v>13</v>
      </c>
      <c r="C27" s="23" t="s">
        <v>53</v>
      </c>
      <c r="D27" s="24" t="s">
        <v>27</v>
      </c>
      <c r="E27" s="25">
        <v>15000</v>
      </c>
      <c r="F27" s="26">
        <f t="shared" si="0"/>
        <v>0</v>
      </c>
      <c r="G27" s="19">
        <v>25</v>
      </c>
      <c r="H27" s="26">
        <f t="shared" si="1"/>
        <v>430.5</v>
      </c>
      <c r="I27" s="26">
        <f t="shared" si="2"/>
        <v>456</v>
      </c>
      <c r="J27" s="26">
        <f t="shared" si="3"/>
        <v>1063.5</v>
      </c>
      <c r="K27" s="26">
        <f t="shared" si="4"/>
        <v>1065</v>
      </c>
      <c r="L27" s="20">
        <f t="shared" si="5"/>
        <v>165</v>
      </c>
      <c r="M27" s="27"/>
      <c r="N27" s="22">
        <f t="shared" si="7"/>
        <v>14088.5</v>
      </c>
    </row>
    <row r="28" spans="1:14" ht="23.25" x14ac:dyDescent="0.35">
      <c r="A28" s="14">
        <v>18</v>
      </c>
      <c r="B28" s="30" t="s">
        <v>13</v>
      </c>
      <c r="C28" s="23" t="s">
        <v>60</v>
      </c>
      <c r="D28" s="24" t="s">
        <v>36</v>
      </c>
      <c r="E28" s="25">
        <v>50000</v>
      </c>
      <c r="F28" s="26">
        <f t="shared" si="0"/>
        <v>1940.74</v>
      </c>
      <c r="G28" s="19">
        <v>25</v>
      </c>
      <c r="H28" s="26">
        <f t="shared" si="1"/>
        <v>1435</v>
      </c>
      <c r="I28" s="26">
        <f t="shared" si="2"/>
        <v>1520</v>
      </c>
      <c r="J28" s="26">
        <f t="shared" si="3"/>
        <v>3545</v>
      </c>
      <c r="K28" s="26">
        <f t="shared" si="4"/>
        <v>3550</v>
      </c>
      <c r="L28" s="20">
        <f t="shared" si="5"/>
        <v>433.62</v>
      </c>
      <c r="M28" s="27"/>
      <c r="N28" s="22">
        <f t="shared" si="7"/>
        <v>45079.26</v>
      </c>
    </row>
    <row r="29" spans="1:14" ht="23.25" x14ac:dyDescent="0.35">
      <c r="A29" s="14">
        <v>19</v>
      </c>
      <c r="B29" s="15" t="s">
        <v>13</v>
      </c>
      <c r="C29" s="23" t="s">
        <v>54</v>
      </c>
      <c r="D29" s="24" t="s">
        <v>37</v>
      </c>
      <c r="E29" s="25">
        <v>20000</v>
      </c>
      <c r="F29" s="26">
        <f t="shared" si="0"/>
        <v>0</v>
      </c>
      <c r="G29" s="19">
        <v>25</v>
      </c>
      <c r="H29" s="26">
        <f t="shared" si="1"/>
        <v>574</v>
      </c>
      <c r="I29" s="26">
        <f t="shared" si="2"/>
        <v>608</v>
      </c>
      <c r="J29" s="26">
        <f t="shared" si="3"/>
        <v>1418</v>
      </c>
      <c r="K29" s="26">
        <f t="shared" si="4"/>
        <v>1420</v>
      </c>
      <c r="L29" s="20">
        <f t="shared" si="5"/>
        <v>220</v>
      </c>
      <c r="M29" s="27"/>
      <c r="N29" s="22">
        <f t="shared" si="7"/>
        <v>18793</v>
      </c>
    </row>
    <row r="30" spans="1:14" ht="23.25" x14ac:dyDescent="0.35">
      <c r="A30" s="14">
        <v>20</v>
      </c>
      <c r="B30" s="15" t="s">
        <v>13</v>
      </c>
      <c r="C30" s="23" t="s">
        <v>38</v>
      </c>
      <c r="D30" s="24" t="s">
        <v>62</v>
      </c>
      <c r="E30" s="25">
        <v>40000</v>
      </c>
      <c r="F30" s="26">
        <f t="shared" si="0"/>
        <v>529.39</v>
      </c>
      <c r="G30" s="19">
        <v>25</v>
      </c>
      <c r="H30" s="26">
        <f t="shared" si="1"/>
        <v>1148</v>
      </c>
      <c r="I30" s="26">
        <f t="shared" si="2"/>
        <v>1216</v>
      </c>
      <c r="J30" s="26">
        <f t="shared" si="3"/>
        <v>2836</v>
      </c>
      <c r="K30" s="26">
        <f t="shared" si="4"/>
        <v>2840</v>
      </c>
      <c r="L30" s="20">
        <f t="shared" si="5"/>
        <v>433.62</v>
      </c>
      <c r="M30" s="27"/>
      <c r="N30" s="22">
        <f t="shared" si="7"/>
        <v>37081.61</v>
      </c>
    </row>
    <row r="31" spans="1:14" ht="23.25" x14ac:dyDescent="0.35">
      <c r="A31" s="14">
        <v>21</v>
      </c>
      <c r="B31" s="15" t="s">
        <v>13</v>
      </c>
      <c r="C31" s="24" t="s">
        <v>55</v>
      </c>
      <c r="D31" s="24" t="s">
        <v>64</v>
      </c>
      <c r="E31" s="31">
        <v>80000</v>
      </c>
      <c r="F31" s="24">
        <f t="shared" si="0"/>
        <v>7591.28</v>
      </c>
      <c r="G31" s="19">
        <v>25</v>
      </c>
      <c r="H31" s="24">
        <f t="shared" si="1"/>
        <v>2296</v>
      </c>
      <c r="I31" s="24">
        <f t="shared" si="2"/>
        <v>2432</v>
      </c>
      <c r="J31" s="24">
        <f t="shared" si="3"/>
        <v>5672</v>
      </c>
      <c r="K31" s="24">
        <f t="shared" si="4"/>
        <v>5680</v>
      </c>
      <c r="L31" s="20">
        <f t="shared" si="5"/>
        <v>433.62</v>
      </c>
      <c r="M31" s="32"/>
      <c r="N31" s="22">
        <f t="shared" si="7"/>
        <v>67655.72</v>
      </c>
    </row>
    <row r="32" spans="1:14" ht="23.25" x14ac:dyDescent="0.35">
      <c r="A32" s="14">
        <v>22</v>
      </c>
      <c r="B32" s="15" t="s">
        <v>13</v>
      </c>
      <c r="C32" s="23" t="s">
        <v>56</v>
      </c>
      <c r="D32" s="24" t="s">
        <v>63</v>
      </c>
      <c r="E32" s="25">
        <v>150000</v>
      </c>
      <c r="F32" s="26">
        <f t="shared" si="0"/>
        <v>24448.05</v>
      </c>
      <c r="G32" s="19">
        <v>25</v>
      </c>
      <c r="H32" s="26">
        <f t="shared" si="1"/>
        <v>4305</v>
      </c>
      <c r="I32" s="26">
        <f t="shared" si="2"/>
        <v>2995.92</v>
      </c>
      <c r="J32" s="26">
        <f t="shared" si="3"/>
        <v>6987.2</v>
      </c>
      <c r="K32" s="26">
        <f t="shared" si="4"/>
        <v>10650</v>
      </c>
      <c r="L32" s="20">
        <f t="shared" si="5"/>
        <v>433.62</v>
      </c>
      <c r="M32" s="27"/>
      <c r="N32" s="22">
        <f t="shared" si="7"/>
        <v>118226.03</v>
      </c>
    </row>
    <row r="33" spans="1:14" ht="23.25" x14ac:dyDescent="0.35">
      <c r="A33" s="14">
        <v>23</v>
      </c>
      <c r="B33" s="15" t="s">
        <v>13</v>
      </c>
      <c r="C33" s="28" t="s">
        <v>57</v>
      </c>
      <c r="D33" s="24" t="s">
        <v>39</v>
      </c>
      <c r="E33" s="25">
        <v>110000</v>
      </c>
      <c r="F33" s="26">
        <f t="shared" si="0"/>
        <v>14735.05</v>
      </c>
      <c r="G33" s="19">
        <v>25</v>
      </c>
      <c r="H33" s="26">
        <f t="shared" si="1"/>
        <v>3157</v>
      </c>
      <c r="I33" s="26">
        <f t="shared" si="2"/>
        <v>2995.92</v>
      </c>
      <c r="J33" s="26">
        <f t="shared" si="3"/>
        <v>6987.2</v>
      </c>
      <c r="K33" s="26">
        <f t="shared" si="4"/>
        <v>7810</v>
      </c>
      <c r="L33" s="20">
        <f t="shared" si="5"/>
        <v>433.62</v>
      </c>
      <c r="M33" s="27"/>
      <c r="N33" s="22">
        <f t="shared" si="7"/>
        <v>89087.03</v>
      </c>
    </row>
    <row r="34" spans="1:14" ht="23.25" x14ac:dyDescent="0.35">
      <c r="A34" s="14">
        <v>24</v>
      </c>
      <c r="B34" s="15" t="s">
        <v>13</v>
      </c>
      <c r="C34" s="28" t="s">
        <v>58</v>
      </c>
      <c r="D34" s="24" t="s">
        <v>40</v>
      </c>
      <c r="E34" s="25">
        <v>20000</v>
      </c>
      <c r="F34" s="26">
        <f t="shared" si="0"/>
        <v>0</v>
      </c>
      <c r="G34" s="19">
        <v>25</v>
      </c>
      <c r="H34" s="26">
        <f t="shared" si="1"/>
        <v>574</v>
      </c>
      <c r="I34" s="26">
        <f t="shared" si="2"/>
        <v>608</v>
      </c>
      <c r="J34" s="26">
        <f t="shared" si="3"/>
        <v>1418</v>
      </c>
      <c r="K34" s="26">
        <f t="shared" si="4"/>
        <v>1420</v>
      </c>
      <c r="L34" s="20">
        <f t="shared" si="5"/>
        <v>220</v>
      </c>
      <c r="M34" s="27"/>
      <c r="N34" s="22">
        <f t="shared" si="7"/>
        <v>18793</v>
      </c>
    </row>
    <row r="35" spans="1:14" ht="23.25" x14ac:dyDescent="0.35">
      <c r="A35" s="14">
        <v>25</v>
      </c>
      <c r="B35" s="15" t="s">
        <v>13</v>
      </c>
      <c r="C35" s="28" t="s">
        <v>59</v>
      </c>
      <c r="D35" s="24" t="s">
        <v>41</v>
      </c>
      <c r="E35" s="25">
        <v>40000</v>
      </c>
      <c r="F35" s="26">
        <f t="shared" si="0"/>
        <v>529.39</v>
      </c>
      <c r="G35" s="19">
        <v>25</v>
      </c>
      <c r="H35" s="26">
        <f t="shared" si="1"/>
        <v>1148</v>
      </c>
      <c r="I35" s="26">
        <f t="shared" si="2"/>
        <v>1216</v>
      </c>
      <c r="J35" s="26">
        <f t="shared" si="3"/>
        <v>2836</v>
      </c>
      <c r="K35" s="26">
        <f t="shared" si="4"/>
        <v>2840</v>
      </c>
      <c r="L35" s="20">
        <f t="shared" si="5"/>
        <v>433.62</v>
      </c>
      <c r="M35" s="27"/>
      <c r="N35" s="22">
        <f t="shared" si="7"/>
        <v>37081.61</v>
      </c>
    </row>
    <row r="36" spans="1:14" ht="23.25" x14ac:dyDescent="0.35">
      <c r="A36" s="33">
        <v>26</v>
      </c>
      <c r="B36" s="33" t="s">
        <v>13</v>
      </c>
      <c r="C36" s="28" t="s">
        <v>42</v>
      </c>
      <c r="D36" s="24" t="s">
        <v>43</v>
      </c>
      <c r="E36" s="25">
        <v>39000</v>
      </c>
      <c r="F36" s="26">
        <f t="shared" si="0"/>
        <v>388.25</v>
      </c>
      <c r="G36" s="19">
        <v>25</v>
      </c>
      <c r="H36" s="26">
        <f t="shared" si="1"/>
        <v>1119.3</v>
      </c>
      <c r="I36" s="26">
        <f t="shared" si="2"/>
        <v>1185.5999999999999</v>
      </c>
      <c r="J36" s="26">
        <f t="shared" si="3"/>
        <v>2765.1</v>
      </c>
      <c r="K36" s="26">
        <f t="shared" si="4"/>
        <v>2769</v>
      </c>
      <c r="L36" s="20">
        <f t="shared" si="5"/>
        <v>429</v>
      </c>
      <c r="M36" s="27"/>
      <c r="N36" s="22">
        <f t="shared" si="7"/>
        <v>36281.85</v>
      </c>
    </row>
    <row r="37" spans="1:14" ht="24" thickBot="1" x14ac:dyDescent="0.4">
      <c r="A37" s="34"/>
      <c r="B37" s="35"/>
      <c r="C37" s="35"/>
      <c r="D37" s="35"/>
      <c r="E37" s="36">
        <f>SUM(E11:E36)</f>
        <v>1984000</v>
      </c>
      <c r="F37" s="37">
        <f>SUM(F11:F36)</f>
        <v>234615.64999999997</v>
      </c>
      <c r="G37" s="38">
        <f>SUM(G11:G36)</f>
        <v>650</v>
      </c>
      <c r="H37" s="39">
        <f>SUM(H11:H36)</f>
        <v>54705.070000000007</v>
      </c>
      <c r="I37" s="36">
        <f>SUM(I11:I36)</f>
        <v>47604.87999999999</v>
      </c>
      <c r="J37" s="36">
        <f t="shared" ref="J37:K37" si="8">SUM(J11:J36)</f>
        <v>111025.9</v>
      </c>
      <c r="K37" s="36">
        <f t="shared" si="8"/>
        <v>135333.1</v>
      </c>
      <c r="L37" s="36">
        <f>SUM(L11:L36)</f>
        <v>9994.1600000000017</v>
      </c>
      <c r="M37" s="36">
        <f>SUM(M11:M36)</f>
        <v>923.76</v>
      </c>
      <c r="N37" s="36">
        <f>SUM(N11:N36)</f>
        <v>1645500.6400000004</v>
      </c>
    </row>
    <row r="38" spans="1:14" x14ac:dyDescent="0.25">
      <c r="A38" s="1"/>
      <c r="B38" s="1"/>
      <c r="C38" s="1"/>
      <c r="D38" s="1"/>
      <c r="E38" s="2"/>
      <c r="F38" s="3"/>
      <c r="G38" s="3"/>
      <c r="H38" s="3"/>
      <c r="I38" s="3"/>
      <c r="J38" s="3"/>
      <c r="K38" s="3"/>
      <c r="L38" s="3"/>
      <c r="M38" s="3"/>
      <c r="N38" s="1"/>
    </row>
  </sheetData>
  <mergeCells count="5">
    <mergeCell ref="A9:E9"/>
    <mergeCell ref="F9:H9"/>
    <mergeCell ref="I9:K9"/>
    <mergeCell ref="A8:N8"/>
    <mergeCell ref="A7:N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Gregorio Gonzalez</cp:lastModifiedBy>
  <dcterms:created xsi:type="dcterms:W3CDTF">2017-11-29T13:51:11Z</dcterms:created>
  <dcterms:modified xsi:type="dcterms:W3CDTF">2017-12-26T15:12:59Z</dcterms:modified>
</cp:coreProperties>
</file>