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Septiembre Fijos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G39" i="1"/>
  <c r="E39" i="1"/>
  <c r="L38" i="1"/>
  <c r="K38" i="1"/>
  <c r="J38" i="1"/>
  <c r="I38" i="1"/>
  <c r="H38" i="1"/>
  <c r="F38" i="1"/>
  <c r="O38" i="1" s="1"/>
  <c r="L37" i="1"/>
  <c r="K37" i="1"/>
  <c r="J37" i="1"/>
  <c r="I37" i="1"/>
  <c r="H37" i="1"/>
  <c r="F37" i="1" s="1"/>
  <c r="O37" i="1" s="1"/>
  <c r="L36" i="1"/>
  <c r="K36" i="1"/>
  <c r="J36" i="1"/>
  <c r="I36" i="1"/>
  <c r="F36" i="1" s="1"/>
  <c r="O36" i="1" s="1"/>
  <c r="H36" i="1"/>
  <c r="L35" i="1"/>
  <c r="K35" i="1"/>
  <c r="J35" i="1"/>
  <c r="I35" i="1"/>
  <c r="H35" i="1"/>
  <c r="F35" i="1" s="1"/>
  <c r="O35" i="1" s="1"/>
  <c r="L34" i="1"/>
  <c r="K34" i="1"/>
  <c r="J34" i="1"/>
  <c r="I34" i="1"/>
  <c r="H34" i="1"/>
  <c r="F34" i="1"/>
  <c r="O34" i="1" s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F31" i="1" s="1"/>
  <c r="O31" i="1" s="1"/>
  <c r="L30" i="1"/>
  <c r="K30" i="1"/>
  <c r="J30" i="1"/>
  <c r="I30" i="1"/>
  <c r="H30" i="1"/>
  <c r="F30" i="1" s="1"/>
  <c r="O30" i="1" s="1"/>
  <c r="L29" i="1"/>
  <c r="K29" i="1"/>
  <c r="J29" i="1"/>
  <c r="I29" i="1"/>
  <c r="H29" i="1"/>
  <c r="F29" i="1" s="1"/>
  <c r="O29" i="1" s="1"/>
  <c r="L28" i="1"/>
  <c r="K28" i="1"/>
  <c r="J28" i="1"/>
  <c r="I28" i="1"/>
  <c r="H28" i="1"/>
  <c r="L27" i="1"/>
  <c r="K27" i="1"/>
  <c r="J27" i="1"/>
  <c r="I27" i="1"/>
  <c r="H27" i="1"/>
  <c r="F27" i="1" s="1"/>
  <c r="O27" i="1" s="1"/>
  <c r="L26" i="1"/>
  <c r="K26" i="1"/>
  <c r="J26" i="1"/>
  <c r="I26" i="1"/>
  <c r="F26" i="1" s="1"/>
  <c r="O26" i="1" s="1"/>
  <c r="H26" i="1"/>
  <c r="L25" i="1"/>
  <c r="K25" i="1"/>
  <c r="J25" i="1"/>
  <c r="I25" i="1"/>
  <c r="H25" i="1"/>
  <c r="F25" i="1" s="1"/>
  <c r="O25" i="1" s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F22" i="1" s="1"/>
  <c r="O22" i="1" s="1"/>
  <c r="L21" i="1"/>
  <c r="K21" i="1"/>
  <c r="J21" i="1"/>
  <c r="I21" i="1"/>
  <c r="H21" i="1"/>
  <c r="L20" i="1"/>
  <c r="K20" i="1"/>
  <c r="J20" i="1"/>
  <c r="I20" i="1"/>
  <c r="H20" i="1"/>
  <c r="F20" i="1" s="1"/>
  <c r="O20" i="1" s="1"/>
  <c r="L19" i="1"/>
  <c r="K19" i="1"/>
  <c r="J19" i="1"/>
  <c r="I19" i="1"/>
  <c r="O19" i="1" s="1"/>
  <c r="H19" i="1"/>
  <c r="L18" i="1"/>
  <c r="K18" i="1"/>
  <c r="J18" i="1"/>
  <c r="I18" i="1"/>
  <c r="H18" i="1"/>
  <c r="L17" i="1"/>
  <c r="K17" i="1"/>
  <c r="J17" i="1"/>
  <c r="I17" i="1"/>
  <c r="H17" i="1"/>
  <c r="F17" i="1" s="1"/>
  <c r="O17" i="1" s="1"/>
  <c r="L16" i="1"/>
  <c r="K16" i="1"/>
  <c r="J16" i="1"/>
  <c r="I16" i="1"/>
  <c r="H16" i="1"/>
  <c r="F16" i="1" s="1"/>
  <c r="O16" i="1" s="1"/>
  <c r="L15" i="1"/>
  <c r="K15" i="1"/>
  <c r="J15" i="1"/>
  <c r="I15" i="1"/>
  <c r="H15" i="1"/>
  <c r="F15" i="1" s="1"/>
  <c r="O15" i="1" s="1"/>
  <c r="L14" i="1"/>
  <c r="K14" i="1"/>
  <c r="J14" i="1"/>
  <c r="I14" i="1"/>
  <c r="H14" i="1"/>
  <c r="L13" i="1"/>
  <c r="K13" i="1"/>
  <c r="J13" i="1"/>
  <c r="I13" i="1"/>
  <c r="H13" i="1"/>
  <c r="F13" i="1" s="1"/>
  <c r="O13" i="1" s="1"/>
  <c r="L12" i="1"/>
  <c r="K12" i="1"/>
  <c r="J12" i="1"/>
  <c r="I12" i="1"/>
  <c r="F12" i="1" s="1"/>
  <c r="O12" i="1" s="1"/>
  <c r="H12" i="1"/>
  <c r="L11" i="1"/>
  <c r="K11" i="1"/>
  <c r="J11" i="1"/>
  <c r="I11" i="1"/>
  <c r="H11" i="1"/>
  <c r="O11" i="1" s="1"/>
  <c r="L10" i="1"/>
  <c r="L39" i="1" s="1"/>
  <c r="K10" i="1"/>
  <c r="J10" i="1"/>
  <c r="I10" i="1"/>
  <c r="H10" i="1"/>
  <c r="F10" i="1" s="1"/>
  <c r="I39" i="1" l="1"/>
  <c r="J39" i="1"/>
  <c r="F21" i="1"/>
  <c r="O21" i="1" s="1"/>
  <c r="F28" i="1"/>
  <c r="O28" i="1" s="1"/>
  <c r="K39" i="1"/>
  <c r="F18" i="1"/>
  <c r="O18" i="1" s="1"/>
  <c r="O23" i="1"/>
  <c r="F32" i="1"/>
  <c r="O32" i="1" s="1"/>
  <c r="F33" i="1"/>
  <c r="O33" i="1" s="1"/>
  <c r="F24" i="1"/>
  <c r="O24" i="1" s="1"/>
  <c r="F14" i="1"/>
  <c r="O14" i="1" s="1"/>
  <c r="O10" i="1"/>
  <c r="H39" i="1"/>
  <c r="F39" i="1" l="1"/>
  <c r="O39" i="1"/>
</calcChain>
</file>

<file path=xl/sharedStrings.xml><?xml version="1.0" encoding="utf-8"?>
<sst xmlns="http://schemas.openxmlformats.org/spreadsheetml/2006/main" count="105" uniqueCount="77">
  <si>
    <t xml:space="preserve">No. </t>
  </si>
  <si>
    <t>BENEFICIARIO</t>
  </si>
  <si>
    <t>CARGO</t>
  </si>
  <si>
    <t xml:space="preserve">ESTATUS </t>
  </si>
  <si>
    <t>SUELDO               (RD$)</t>
  </si>
  <si>
    <t>ISR                     (RD$)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</si>
  <si>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</si>
  <si>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</si>
  <si>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</si>
  <si>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</si>
  <si>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</si>
  <si>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</si>
  <si>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</si>
  <si>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</si>
  <si>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</si>
  <si>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</si>
  <si>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</si>
  <si>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</si>
  <si>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</si>
  <si>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</si>
  <si>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Carrera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</si>
  <si>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</si>
  <si>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</si>
  <si>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</si>
  <si>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</si>
  <si>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</si>
  <si>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</si>
  <si>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</si>
  <si>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</si>
  <si>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</si>
  <si>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</si>
  <si>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 Perez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</si>
  <si>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</si>
  <si>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</si>
  <si>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</si>
  <si>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</si>
  <si>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</si>
  <si>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</si>
  <si>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</si>
  <si>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>José Leandro Santos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</si>
  <si>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</si>
  <si>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</si>
  <si>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</si>
  <si>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</si>
  <si>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</si>
  <si>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</si>
  <si>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</si>
  <si>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</si>
  <si>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</si>
  <si>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</si>
  <si>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</si>
  <si>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</si>
  <si>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</si>
  <si>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</si>
  <si>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</si>
  <si>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Ramírez Ramírez</t>
  </si>
  <si>
    <t>Juan Manuel Flores Fabian</t>
  </si>
  <si>
    <t>Mensajero interno y externo</t>
  </si>
  <si>
    <t>Rhaymar Ramses Matos García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</si>
  <si>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</si>
  <si>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</si>
  <si>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</si>
  <si>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</si>
  <si>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</si>
  <si>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</si>
  <si>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</si>
  <si>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</si>
  <si>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</si>
  <si>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</si>
  <si>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</si>
  <si>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</si>
  <si>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</si>
  <si>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</si>
  <si>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</si>
  <si>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</si>
  <si>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NÓMINA DE PAGO DEL PERSONAL FIJO </t>
  </si>
  <si>
    <t>Mes: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</si>
</sst>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/>
    </xf>
    <xf numFmtId="43" fontId="6" fillId="0" borderId="7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43" fontId="6" fillId="0" borderId="8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136072</xdr:rowOff>
    </xdr:from>
    <xdr:to>
      <xdr:col>6</xdr:col>
      <xdr:colOff>421821</xdr:colOff>
      <xdr:row>3</xdr:row>
      <xdr:rowOff>231322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EEA938E-7D7A-4F86-A115-D5500ADAEF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36072"/>
          <a:ext cx="2232932" cy="993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70" zoomScaleNormal="70" workbookViewId="0">
      <selection activeCell="F9" sqref="F9"/>
    </sheetView>
  </sheetViews>
  <sheetFormatPr baseColWidth="10" defaultRowHeight="15" x14ac:dyDescent="0.25"/>
  <cols>
    <col min="1" max="1" width="5.28515625" bestFit="1" customWidth="1"/>
    <col min="2" max="2" width="43.5703125" bestFit="1" customWidth="1"/>
    <col min="3" max="3" width="48.28515625" bestFit="1" customWidth="1"/>
    <col min="4" max="4" width="11.140625" bestFit="1" customWidth="1"/>
    <col min="5" max="5" width="16.42578125" bestFit="1" customWidth="1"/>
    <col min="6" max="6" width="14.42578125" bestFit="1" customWidth="1"/>
    <col min="7" max="7" width="9.42578125" bestFit="1" customWidth="1"/>
    <col min="8" max="9" width="13.85546875" bestFit="1" customWidth="1"/>
    <col min="10" max="11" width="15.28515625" bestFit="1" customWidth="1"/>
    <col min="12" max="12" width="12.7109375" bestFit="1" customWidth="1"/>
    <col min="13" max="13" width="13" bestFit="1" customWidth="1"/>
    <col min="14" max="14" width="11.28515625" bestFit="1" customWidth="1"/>
    <col min="15" max="15" width="16.42578125" bestFit="1" customWidth="1"/>
  </cols>
  <sheetData>
    <row r="1" spans="1:15" ht="23.25" x14ac:dyDescent="0.35">
      <c r="A1" s="1"/>
      <c r="B1" s="2"/>
      <c r="C1" s="2"/>
      <c r="D1" s="2"/>
      <c r="E1" s="2"/>
      <c r="F1" s="2"/>
      <c r="G1" s="3"/>
      <c r="H1" s="4"/>
      <c r="I1" s="2"/>
      <c r="J1" s="2"/>
      <c r="K1" s="2"/>
      <c r="L1" s="2"/>
      <c r="M1" s="2"/>
      <c r="N1" s="2"/>
      <c r="O1" s="2"/>
    </row>
    <row r="2" spans="1:15" ht="23.25" x14ac:dyDescent="0.35">
      <c r="A2" s="1"/>
      <c r="B2" s="2"/>
      <c r="C2" s="2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2"/>
    </row>
    <row r="3" spans="1:15" ht="23.25" x14ac:dyDescent="0.35">
      <c r="A3" s="1"/>
      <c r="B3" s="2"/>
      <c r="C3" s="2"/>
      <c r="D3" s="2"/>
      <c r="E3" s="2"/>
      <c r="F3" s="2"/>
      <c r="G3" s="3"/>
      <c r="H3" s="4"/>
      <c r="I3" s="2"/>
      <c r="J3" s="2"/>
      <c r="K3" s="2"/>
      <c r="L3" s="2"/>
      <c r="M3" s="2"/>
      <c r="N3" s="2"/>
      <c r="O3" s="2"/>
    </row>
    <row r="4" spans="1:15" ht="23.25" x14ac:dyDescent="0.35">
      <c r="A4" s="1"/>
      <c r="B4" s="2"/>
      <c r="C4" s="2"/>
      <c r="D4" s="2"/>
      <c r="E4" s="2"/>
      <c r="F4" s="2"/>
      <c r="G4" s="3"/>
      <c r="H4" s="4"/>
      <c r="I4" s="2"/>
      <c r="J4" s="2"/>
      <c r="K4" s="2"/>
      <c r="L4" s="2"/>
      <c r="M4" s="2"/>
      <c r="N4" s="2"/>
      <c r="O4" s="2"/>
    </row>
    <row r="5" spans="1:15" ht="23.25" x14ac:dyDescent="0.35">
      <c r="A5" s="5" t="s">
        <v>75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3.25" x14ac:dyDescent="0.35">
      <c r="A6" s="6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3.25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4" thickBot="1" x14ac:dyDescent="0.4">
      <c r="A8" s="7"/>
      <c r="B8" s="8"/>
      <c r="C8" s="8"/>
      <c r="D8" s="8"/>
      <c r="E8" s="8"/>
      <c r="F8" s="8"/>
      <c r="G8" s="9"/>
      <c r="H8" s="9"/>
      <c r="I8" s="10"/>
      <c r="J8" s="10"/>
      <c r="K8" s="10"/>
      <c r="L8" s="10"/>
      <c r="M8" s="10"/>
      <c r="N8" s="10"/>
      <c r="O8" s="10"/>
    </row>
    <row r="9" spans="1:15" ht="57" thickBot="1" x14ac:dyDescent="0.35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3" t="s">
        <v>14</v>
      </c>
    </row>
    <row r="10" spans="1:15" ht="18.75" x14ac:dyDescent="0.25">
      <c r="A10" s="14">
        <v>1</v>
      </c>
      <c r="B10" s="15" t="s">
        <v>15</v>
      </c>
      <c r="C10" s="16" t="s">
        <v>16</v>
      </c>
      <c r="D10" s="17" t="s">
        <v>17</v>
      </c>
      <c r="E10" s="18">
        <v>275000</v>
      </c>
      <c r="F10" s="18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54888.36</v>
      </c>
      <c r="G10" s="18">
        <v>25</v>
      </c>
      <c r="H10" s="18">
        <f>ROUND(IF((E10)&gt;(11137*20),((11137*20)*0.0287),(E10)*0.0287),2)</f>
        <v>6392.64</v>
      </c>
      <c r="I10" s="18">
        <f>ROUND(IF((E10)&gt;(11137*10),((11137*10)*0.0304),(E10)*0.0304),2)</f>
        <v>3385.65</v>
      </c>
      <c r="J10" s="18">
        <f>ROUND(IF((E10)&gt;(11137*10),((11137*10)*0.0709),(E10)*0.0709),2)</f>
        <v>7896.13</v>
      </c>
      <c r="K10" s="18">
        <f>ROUND(IF((E10)&gt;(11137*20),((11137*20)*0.071),(E10)*0.071),2)</f>
        <v>15814.54</v>
      </c>
      <c r="L10" s="19">
        <f>+ROUND(IF(E10&gt;(11137*4),((11137*4)*0.011),E10*0.011),2)</f>
        <v>490.03</v>
      </c>
      <c r="M10" s="19"/>
      <c r="N10" s="16"/>
      <c r="O10" s="20">
        <f t="shared" ref="O10:O38" si="0">+E10-F10-G10-H10-I10-M10-N10</f>
        <v>210308.35</v>
      </c>
    </row>
    <row r="11" spans="1:15" ht="18.75" x14ac:dyDescent="0.25">
      <c r="A11" s="14">
        <v>2</v>
      </c>
      <c r="B11" s="21" t="s">
        <v>18</v>
      </c>
      <c r="C11" s="22" t="s">
        <v>19</v>
      </c>
      <c r="D11" s="23" t="s">
        <v>20</v>
      </c>
      <c r="E11" s="24">
        <v>150000</v>
      </c>
      <c r="F11" s="24">
        <v>23927.1</v>
      </c>
      <c r="G11" s="24">
        <v>25</v>
      </c>
      <c r="H11" s="18">
        <f t="shared" ref="H11:H38" si="1">ROUND(IF((E11)&gt;(11137*20),((11137*20)*0.0287),(E11)*0.0287),2)</f>
        <v>4305</v>
      </c>
      <c r="I11" s="18">
        <f t="shared" ref="I11:I38" si="2">ROUND(IF((E11)&gt;(11137*10),((11137*10)*0.0304),(E11)*0.0304),2)</f>
        <v>3385.65</v>
      </c>
      <c r="J11" s="18">
        <f t="shared" ref="J11:J38" si="3">ROUND(IF((E11)&gt;(11137*10),((11137*10)*0.0709),(E11)*0.0709),2)</f>
        <v>7896.13</v>
      </c>
      <c r="K11" s="18">
        <f t="shared" ref="K11:K38" si="4">ROUND(IF((E11)&gt;(11137*20),((11137*20)*0.071),(E11)*0.071),2)</f>
        <v>10650</v>
      </c>
      <c r="L11" s="19">
        <f t="shared" ref="L11:L38" si="5">+ROUND(IF(E11&gt;(11137*4),((11137*4)*0.011),E11*0.011),2)</f>
        <v>490.03</v>
      </c>
      <c r="M11" s="25"/>
      <c r="N11" s="25">
        <v>932.76</v>
      </c>
      <c r="O11" s="20">
        <f>+E11-F11-G11-H11-I11-M11-N11</f>
        <v>117424.49</v>
      </c>
    </row>
    <row r="12" spans="1:15" ht="18.75" x14ac:dyDescent="0.25">
      <c r="A12" s="14">
        <v>3</v>
      </c>
      <c r="B12" s="21" t="s">
        <v>21</v>
      </c>
      <c r="C12" s="22" t="s">
        <v>22</v>
      </c>
      <c r="D12" s="23" t="s">
        <v>17</v>
      </c>
      <c r="E12" s="24">
        <v>150000</v>
      </c>
      <c r="F12" s="24">
        <f t="shared" ref="F12:F38" si="6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24160.27</v>
      </c>
      <c r="G12" s="24">
        <v>25</v>
      </c>
      <c r="H12" s="18">
        <f>ROUND(IF((E12)&gt;(11137*20),((11137*20)*0.0287),(E12)*0.0287),2)</f>
        <v>4305</v>
      </c>
      <c r="I12" s="18">
        <f t="shared" si="2"/>
        <v>3385.65</v>
      </c>
      <c r="J12" s="18">
        <f t="shared" si="3"/>
        <v>7896.13</v>
      </c>
      <c r="K12" s="18">
        <f t="shared" si="4"/>
        <v>10650</v>
      </c>
      <c r="L12" s="19">
        <f t="shared" si="5"/>
        <v>490.03</v>
      </c>
      <c r="M12" s="25"/>
      <c r="N12" s="25"/>
      <c r="O12" s="20">
        <f t="shared" si="0"/>
        <v>118124.08</v>
      </c>
    </row>
    <row r="13" spans="1:15" ht="18.75" x14ac:dyDescent="0.25">
      <c r="A13" s="14">
        <v>4</v>
      </c>
      <c r="B13" s="21" t="s">
        <v>23</v>
      </c>
      <c r="C13" s="22" t="s">
        <v>24</v>
      </c>
      <c r="D13" s="23" t="s">
        <v>20</v>
      </c>
      <c r="E13" s="24">
        <v>150000</v>
      </c>
      <c r="F13" s="24">
        <f t="shared" si="6"/>
        <v>24160.27</v>
      </c>
      <c r="G13" s="24">
        <v>25</v>
      </c>
      <c r="H13" s="18">
        <f t="shared" si="1"/>
        <v>4305</v>
      </c>
      <c r="I13" s="18">
        <f t="shared" si="2"/>
        <v>3385.65</v>
      </c>
      <c r="J13" s="18">
        <f t="shared" si="3"/>
        <v>7896.13</v>
      </c>
      <c r="K13" s="18">
        <f t="shared" si="4"/>
        <v>10650</v>
      </c>
      <c r="L13" s="19">
        <f t="shared" si="5"/>
        <v>490.03</v>
      </c>
      <c r="M13" s="25"/>
      <c r="N13" s="25"/>
      <c r="O13" s="20">
        <f t="shared" si="0"/>
        <v>118124.08</v>
      </c>
    </row>
    <row r="14" spans="1:15" ht="18.75" x14ac:dyDescent="0.25">
      <c r="A14" s="14">
        <v>5</v>
      </c>
      <c r="B14" s="21" t="s">
        <v>25</v>
      </c>
      <c r="C14" s="22" t="s">
        <v>26</v>
      </c>
      <c r="D14" s="26" t="s">
        <v>17</v>
      </c>
      <c r="E14" s="24">
        <v>110000</v>
      </c>
      <c r="F14" s="24">
        <f t="shared" si="6"/>
        <v>14457.69</v>
      </c>
      <c r="G14" s="24">
        <v>25</v>
      </c>
      <c r="H14" s="18">
        <f t="shared" si="1"/>
        <v>3157</v>
      </c>
      <c r="I14" s="18">
        <f t="shared" si="2"/>
        <v>3344</v>
      </c>
      <c r="J14" s="18">
        <f t="shared" si="3"/>
        <v>7799</v>
      </c>
      <c r="K14" s="18">
        <f t="shared" si="4"/>
        <v>7810</v>
      </c>
      <c r="L14" s="19">
        <f t="shared" si="5"/>
        <v>490.03</v>
      </c>
      <c r="M14" s="25"/>
      <c r="N14" s="25"/>
      <c r="O14" s="20">
        <f t="shared" si="0"/>
        <v>89016.31</v>
      </c>
    </row>
    <row r="15" spans="1:15" ht="18.75" x14ac:dyDescent="0.25">
      <c r="A15" s="14">
        <v>6</v>
      </c>
      <c r="B15" s="21" t="s">
        <v>27</v>
      </c>
      <c r="C15" s="22" t="s">
        <v>28</v>
      </c>
      <c r="D15" s="26" t="s">
        <v>17</v>
      </c>
      <c r="E15" s="24">
        <v>110000</v>
      </c>
      <c r="F15" s="24">
        <f t="shared" si="6"/>
        <v>14457.69</v>
      </c>
      <c r="G15" s="24">
        <v>25</v>
      </c>
      <c r="H15" s="18">
        <f t="shared" si="1"/>
        <v>3157</v>
      </c>
      <c r="I15" s="18">
        <f t="shared" si="2"/>
        <v>3344</v>
      </c>
      <c r="J15" s="18">
        <f t="shared" si="3"/>
        <v>7799</v>
      </c>
      <c r="K15" s="18">
        <f t="shared" si="4"/>
        <v>7810</v>
      </c>
      <c r="L15" s="19">
        <f t="shared" si="5"/>
        <v>490.03</v>
      </c>
      <c r="M15" s="25"/>
      <c r="N15" s="25"/>
      <c r="O15" s="20">
        <f t="shared" si="0"/>
        <v>89016.31</v>
      </c>
    </row>
    <row r="16" spans="1:15" ht="18.75" x14ac:dyDescent="0.25">
      <c r="A16" s="14">
        <v>7</v>
      </c>
      <c r="B16" s="21" t="s">
        <v>29</v>
      </c>
      <c r="C16" s="22" t="s">
        <v>30</v>
      </c>
      <c r="D16" s="26" t="s">
        <v>17</v>
      </c>
      <c r="E16" s="24">
        <v>110000</v>
      </c>
      <c r="F16" s="24">
        <f t="shared" si="6"/>
        <v>14457.69</v>
      </c>
      <c r="G16" s="24">
        <v>25</v>
      </c>
      <c r="H16" s="18">
        <f t="shared" si="1"/>
        <v>3157</v>
      </c>
      <c r="I16" s="18">
        <f t="shared" si="2"/>
        <v>3344</v>
      </c>
      <c r="J16" s="18">
        <f t="shared" si="3"/>
        <v>7799</v>
      </c>
      <c r="K16" s="18">
        <f t="shared" si="4"/>
        <v>7810</v>
      </c>
      <c r="L16" s="19">
        <f t="shared" si="5"/>
        <v>490.03</v>
      </c>
      <c r="M16" s="25"/>
      <c r="N16" s="25"/>
      <c r="O16" s="20">
        <f t="shared" si="0"/>
        <v>89016.31</v>
      </c>
    </row>
    <row r="17" spans="1:15" ht="18.75" x14ac:dyDescent="0.25">
      <c r="A17" s="14">
        <v>8</v>
      </c>
      <c r="B17" s="21" t="s">
        <v>31</v>
      </c>
      <c r="C17" s="22" t="s">
        <v>32</v>
      </c>
      <c r="D17" s="26" t="s">
        <v>17</v>
      </c>
      <c r="E17" s="24">
        <v>110000</v>
      </c>
      <c r="F17" s="24">
        <f t="shared" si="6"/>
        <v>14457.69</v>
      </c>
      <c r="G17" s="24">
        <v>25</v>
      </c>
      <c r="H17" s="18">
        <f t="shared" si="1"/>
        <v>3157</v>
      </c>
      <c r="I17" s="18">
        <f t="shared" si="2"/>
        <v>3344</v>
      </c>
      <c r="J17" s="18">
        <f t="shared" si="3"/>
        <v>7799</v>
      </c>
      <c r="K17" s="18">
        <f t="shared" si="4"/>
        <v>7810</v>
      </c>
      <c r="L17" s="19">
        <f t="shared" si="5"/>
        <v>490.03</v>
      </c>
      <c r="M17" s="25"/>
      <c r="N17" s="25"/>
      <c r="O17" s="20">
        <f t="shared" si="0"/>
        <v>89016.31</v>
      </c>
    </row>
    <row r="18" spans="1:15" ht="18.75" x14ac:dyDescent="0.25">
      <c r="A18" s="14">
        <v>9</v>
      </c>
      <c r="B18" s="21" t="s">
        <v>33</v>
      </c>
      <c r="C18" s="22" t="s">
        <v>34</v>
      </c>
      <c r="D18" s="23" t="s">
        <v>20</v>
      </c>
      <c r="E18" s="24">
        <v>110000</v>
      </c>
      <c r="F18" s="24">
        <f t="shared" si="6"/>
        <v>14457.69</v>
      </c>
      <c r="G18" s="24">
        <v>25</v>
      </c>
      <c r="H18" s="18">
        <f t="shared" si="1"/>
        <v>3157</v>
      </c>
      <c r="I18" s="18">
        <f t="shared" si="2"/>
        <v>3344</v>
      </c>
      <c r="J18" s="18">
        <f t="shared" si="3"/>
        <v>7799</v>
      </c>
      <c r="K18" s="18">
        <f t="shared" si="4"/>
        <v>7810</v>
      </c>
      <c r="L18" s="19">
        <f t="shared" si="5"/>
        <v>490.03</v>
      </c>
      <c r="M18" s="25"/>
      <c r="N18" s="25"/>
      <c r="O18" s="20">
        <f t="shared" si="0"/>
        <v>89016.31</v>
      </c>
    </row>
    <row r="19" spans="1:15" ht="18.75" x14ac:dyDescent="0.25">
      <c r="A19" s="14">
        <v>10</v>
      </c>
      <c r="B19" s="22" t="s">
        <v>35</v>
      </c>
      <c r="C19" s="22" t="s">
        <v>36</v>
      </c>
      <c r="D19" s="26" t="s">
        <v>17</v>
      </c>
      <c r="E19" s="27">
        <v>80000</v>
      </c>
      <c r="F19" s="24">
        <v>7167.76</v>
      </c>
      <c r="G19" s="24">
        <v>25</v>
      </c>
      <c r="H19" s="18">
        <f t="shared" si="1"/>
        <v>2296</v>
      </c>
      <c r="I19" s="18">
        <f t="shared" si="2"/>
        <v>2432</v>
      </c>
      <c r="J19" s="18">
        <f t="shared" si="3"/>
        <v>5672</v>
      </c>
      <c r="K19" s="18">
        <f t="shared" si="4"/>
        <v>5680</v>
      </c>
      <c r="L19" s="19">
        <f t="shared" si="5"/>
        <v>490.03</v>
      </c>
      <c r="M19" s="25"/>
      <c r="N19" s="25">
        <v>932.76</v>
      </c>
      <c r="O19" s="20">
        <f t="shared" si="0"/>
        <v>67146.48000000001</v>
      </c>
    </row>
    <row r="20" spans="1:15" ht="18.75" x14ac:dyDescent="0.25">
      <c r="A20" s="14">
        <v>11</v>
      </c>
      <c r="B20" s="21" t="s">
        <v>37</v>
      </c>
      <c r="C20" s="22" t="s">
        <v>38</v>
      </c>
      <c r="D20" s="26" t="s">
        <v>17</v>
      </c>
      <c r="E20" s="24">
        <v>60000</v>
      </c>
      <c r="F20" s="24">
        <f t="shared" si="6"/>
        <v>3486.64</v>
      </c>
      <c r="G20" s="24">
        <v>25</v>
      </c>
      <c r="H20" s="18">
        <f t="shared" si="1"/>
        <v>1722</v>
      </c>
      <c r="I20" s="18">
        <f t="shared" si="2"/>
        <v>1824</v>
      </c>
      <c r="J20" s="18">
        <f t="shared" si="3"/>
        <v>4254</v>
      </c>
      <c r="K20" s="18">
        <f t="shared" si="4"/>
        <v>4260</v>
      </c>
      <c r="L20" s="19">
        <f t="shared" si="5"/>
        <v>490.03</v>
      </c>
      <c r="M20" s="25">
        <v>1290</v>
      </c>
      <c r="N20" s="25"/>
      <c r="O20" s="20">
        <f t="shared" si="0"/>
        <v>51652.36</v>
      </c>
    </row>
    <row r="21" spans="1:15" ht="18.75" x14ac:dyDescent="0.25">
      <c r="A21" s="14">
        <v>12</v>
      </c>
      <c r="B21" s="21" t="s">
        <v>39</v>
      </c>
      <c r="C21" s="22" t="s">
        <v>40</v>
      </c>
      <c r="D21" s="26" t="s">
        <v>17</v>
      </c>
      <c r="E21" s="24">
        <v>60000</v>
      </c>
      <c r="F21" s="24">
        <f t="shared" si="6"/>
        <v>3486.64</v>
      </c>
      <c r="G21" s="24">
        <v>25</v>
      </c>
      <c r="H21" s="18">
        <f t="shared" si="1"/>
        <v>1722</v>
      </c>
      <c r="I21" s="18">
        <f t="shared" si="2"/>
        <v>1824</v>
      </c>
      <c r="J21" s="18">
        <f t="shared" si="3"/>
        <v>4254</v>
      </c>
      <c r="K21" s="18">
        <f t="shared" si="4"/>
        <v>4260</v>
      </c>
      <c r="L21" s="19">
        <f t="shared" si="5"/>
        <v>490.03</v>
      </c>
      <c r="M21" s="25">
        <v>2580</v>
      </c>
      <c r="N21" s="25"/>
      <c r="O21" s="20">
        <f t="shared" si="0"/>
        <v>50362.36</v>
      </c>
    </row>
    <row r="22" spans="1:15" ht="18.75" x14ac:dyDescent="0.25">
      <c r="A22" s="14">
        <v>13</v>
      </c>
      <c r="B22" s="21" t="s">
        <v>41</v>
      </c>
      <c r="C22" s="22" t="s">
        <v>42</v>
      </c>
      <c r="D22" s="26" t="s">
        <v>17</v>
      </c>
      <c r="E22" s="24">
        <v>45000</v>
      </c>
      <c r="F22" s="24">
        <f t="shared" si="6"/>
        <v>1148.32</v>
      </c>
      <c r="G22" s="24">
        <v>25</v>
      </c>
      <c r="H22" s="18">
        <f t="shared" si="1"/>
        <v>1291.5</v>
      </c>
      <c r="I22" s="18">
        <f t="shared" si="2"/>
        <v>1368</v>
      </c>
      <c r="J22" s="18">
        <f t="shared" si="3"/>
        <v>3190.5</v>
      </c>
      <c r="K22" s="18">
        <f t="shared" si="4"/>
        <v>3195</v>
      </c>
      <c r="L22" s="19">
        <f t="shared" si="5"/>
        <v>490.03</v>
      </c>
      <c r="M22" s="25">
        <v>1290</v>
      </c>
      <c r="N22" s="25"/>
      <c r="O22" s="20">
        <f t="shared" si="0"/>
        <v>39877.18</v>
      </c>
    </row>
    <row r="23" spans="1:15" ht="18.75" x14ac:dyDescent="0.25">
      <c r="A23" s="14">
        <v>14</v>
      </c>
      <c r="B23" s="21" t="s">
        <v>43</v>
      </c>
      <c r="C23" s="22" t="s">
        <v>44</v>
      </c>
      <c r="D23" s="26" t="s">
        <v>17</v>
      </c>
      <c r="E23" s="24">
        <v>45000</v>
      </c>
      <c r="F23" s="24">
        <v>1008.41</v>
      </c>
      <c r="G23" s="24">
        <v>25</v>
      </c>
      <c r="H23" s="18">
        <f t="shared" si="1"/>
        <v>1291.5</v>
      </c>
      <c r="I23" s="18">
        <f t="shared" si="2"/>
        <v>1368</v>
      </c>
      <c r="J23" s="18">
        <f t="shared" si="3"/>
        <v>3190.5</v>
      </c>
      <c r="K23" s="18">
        <f t="shared" si="4"/>
        <v>3195</v>
      </c>
      <c r="L23" s="19">
        <f t="shared" si="5"/>
        <v>490.03</v>
      </c>
      <c r="M23" s="25">
        <v>2025</v>
      </c>
      <c r="N23" s="25">
        <v>932.76</v>
      </c>
      <c r="O23" s="20">
        <f>+E23-F23-G23-H23-I23-M23-N23</f>
        <v>38349.329999999994</v>
      </c>
    </row>
    <row r="24" spans="1:15" ht="18.75" x14ac:dyDescent="0.25">
      <c r="A24" s="14">
        <v>15</v>
      </c>
      <c r="B24" s="21" t="s">
        <v>45</v>
      </c>
      <c r="C24" s="22" t="s">
        <v>46</v>
      </c>
      <c r="D24" s="26" t="s">
        <v>17</v>
      </c>
      <c r="E24" s="24">
        <v>40000</v>
      </c>
      <c r="F24" s="24">
        <f t="shared" si="6"/>
        <v>442.65</v>
      </c>
      <c r="G24" s="24">
        <v>25</v>
      </c>
      <c r="H24" s="18">
        <f t="shared" si="1"/>
        <v>1148</v>
      </c>
      <c r="I24" s="18">
        <f t="shared" si="2"/>
        <v>1216</v>
      </c>
      <c r="J24" s="18">
        <f t="shared" si="3"/>
        <v>2836</v>
      </c>
      <c r="K24" s="18">
        <f t="shared" si="4"/>
        <v>2840</v>
      </c>
      <c r="L24" s="19">
        <f t="shared" si="5"/>
        <v>440</v>
      </c>
      <c r="M24" s="25"/>
      <c r="N24" s="25"/>
      <c r="O24" s="20">
        <f t="shared" si="0"/>
        <v>37168.35</v>
      </c>
    </row>
    <row r="25" spans="1:15" ht="18.75" x14ac:dyDescent="0.25">
      <c r="A25" s="14">
        <v>16</v>
      </c>
      <c r="B25" s="21" t="s">
        <v>47</v>
      </c>
      <c r="C25" s="22" t="s">
        <v>48</v>
      </c>
      <c r="D25" s="26" t="s">
        <v>17</v>
      </c>
      <c r="E25" s="24">
        <v>60000</v>
      </c>
      <c r="F25" s="24">
        <f t="shared" si="6"/>
        <v>3486.64</v>
      </c>
      <c r="G25" s="24">
        <v>25</v>
      </c>
      <c r="H25" s="18">
        <f t="shared" si="1"/>
        <v>1722</v>
      </c>
      <c r="I25" s="18">
        <f t="shared" si="2"/>
        <v>1824</v>
      </c>
      <c r="J25" s="18">
        <f t="shared" si="3"/>
        <v>4254</v>
      </c>
      <c r="K25" s="18">
        <f t="shared" si="4"/>
        <v>4260</v>
      </c>
      <c r="L25" s="19">
        <f t="shared" si="5"/>
        <v>490.03</v>
      </c>
      <c r="M25" s="25">
        <v>1290</v>
      </c>
      <c r="N25" s="25"/>
      <c r="O25" s="20">
        <f t="shared" si="0"/>
        <v>51652.36</v>
      </c>
    </row>
    <row r="26" spans="1:15" ht="18.75" x14ac:dyDescent="0.25">
      <c r="A26" s="14">
        <v>17</v>
      </c>
      <c r="B26" s="21" t="s">
        <v>49</v>
      </c>
      <c r="C26" s="22" t="s">
        <v>50</v>
      </c>
      <c r="D26" s="26" t="s">
        <v>17</v>
      </c>
      <c r="E26" s="24">
        <v>39000</v>
      </c>
      <c r="F26" s="24">
        <f t="shared" si="6"/>
        <v>301.51</v>
      </c>
      <c r="G26" s="24">
        <v>25</v>
      </c>
      <c r="H26" s="18">
        <f t="shared" si="1"/>
        <v>1119.3</v>
      </c>
      <c r="I26" s="18">
        <f t="shared" si="2"/>
        <v>1185.5999999999999</v>
      </c>
      <c r="J26" s="18">
        <f t="shared" si="3"/>
        <v>2765.1</v>
      </c>
      <c r="K26" s="18">
        <f t="shared" si="4"/>
        <v>2769</v>
      </c>
      <c r="L26" s="19">
        <f t="shared" si="5"/>
        <v>429</v>
      </c>
      <c r="M26" s="25"/>
      <c r="N26" s="25"/>
      <c r="O26" s="20">
        <f t="shared" si="0"/>
        <v>36368.589999999997</v>
      </c>
    </row>
    <row r="27" spans="1:15" ht="18.75" x14ac:dyDescent="0.25">
      <c r="A27" s="14">
        <v>18</v>
      </c>
      <c r="B27" s="21" t="s">
        <v>51</v>
      </c>
      <c r="C27" s="22" t="s">
        <v>52</v>
      </c>
      <c r="D27" s="26" t="s">
        <v>17</v>
      </c>
      <c r="E27" s="24">
        <v>35000</v>
      </c>
      <c r="F27" s="24">
        <f t="shared" si="6"/>
        <v>0</v>
      </c>
      <c r="G27" s="24">
        <v>25</v>
      </c>
      <c r="H27" s="18">
        <f t="shared" si="1"/>
        <v>1004.5</v>
      </c>
      <c r="I27" s="18">
        <f t="shared" si="2"/>
        <v>1064</v>
      </c>
      <c r="J27" s="18">
        <f t="shared" si="3"/>
        <v>2481.5</v>
      </c>
      <c r="K27" s="18">
        <f t="shared" si="4"/>
        <v>2485</v>
      </c>
      <c r="L27" s="19">
        <f t="shared" si="5"/>
        <v>385</v>
      </c>
      <c r="M27" s="25"/>
      <c r="N27" s="25"/>
      <c r="O27" s="20">
        <f t="shared" si="0"/>
        <v>32906.5</v>
      </c>
    </row>
    <row r="28" spans="1:15" ht="18.75" x14ac:dyDescent="0.25">
      <c r="A28" s="14">
        <v>19</v>
      </c>
      <c r="B28" s="21" t="s">
        <v>53</v>
      </c>
      <c r="C28" s="22" t="s">
        <v>54</v>
      </c>
      <c r="D28" s="26" t="s">
        <v>17</v>
      </c>
      <c r="E28" s="24">
        <v>35000</v>
      </c>
      <c r="F28" s="24">
        <f t="shared" si="6"/>
        <v>0</v>
      </c>
      <c r="G28" s="24">
        <v>25</v>
      </c>
      <c r="H28" s="18">
        <f t="shared" si="1"/>
        <v>1004.5</v>
      </c>
      <c r="I28" s="18">
        <f t="shared" si="2"/>
        <v>1064</v>
      </c>
      <c r="J28" s="18">
        <f t="shared" si="3"/>
        <v>2481.5</v>
      </c>
      <c r="K28" s="18">
        <f t="shared" si="4"/>
        <v>2485</v>
      </c>
      <c r="L28" s="19">
        <f t="shared" si="5"/>
        <v>385</v>
      </c>
      <c r="M28" s="25"/>
      <c r="N28" s="25">
        <v>932.76</v>
      </c>
      <c r="O28" s="20">
        <f t="shared" si="0"/>
        <v>31973.74</v>
      </c>
    </row>
    <row r="29" spans="1:15" ht="18.75" x14ac:dyDescent="0.25">
      <c r="A29" s="14">
        <v>20</v>
      </c>
      <c r="B29" s="21" t="s">
        <v>55</v>
      </c>
      <c r="C29" s="22" t="s">
        <v>54</v>
      </c>
      <c r="D29" s="26" t="s">
        <v>17</v>
      </c>
      <c r="E29" s="24">
        <v>25000</v>
      </c>
      <c r="F29" s="24">
        <f t="shared" si="6"/>
        <v>0</v>
      </c>
      <c r="G29" s="24">
        <v>25</v>
      </c>
      <c r="H29" s="18">
        <f t="shared" si="1"/>
        <v>717.5</v>
      </c>
      <c r="I29" s="18">
        <f t="shared" si="2"/>
        <v>760</v>
      </c>
      <c r="J29" s="18">
        <f t="shared" si="3"/>
        <v>1772.5</v>
      </c>
      <c r="K29" s="18">
        <f t="shared" si="4"/>
        <v>1775</v>
      </c>
      <c r="L29" s="19">
        <f t="shared" si="5"/>
        <v>275</v>
      </c>
      <c r="M29" s="25"/>
      <c r="N29" s="25"/>
      <c r="O29" s="20">
        <f t="shared" si="0"/>
        <v>23497.5</v>
      </c>
    </row>
    <row r="30" spans="1:15" ht="18.75" x14ac:dyDescent="0.25">
      <c r="A30" s="14">
        <v>21</v>
      </c>
      <c r="B30" s="21" t="s">
        <v>56</v>
      </c>
      <c r="C30" s="22" t="s">
        <v>57</v>
      </c>
      <c r="D30" s="26" t="s">
        <v>17</v>
      </c>
      <c r="E30" s="24">
        <v>20000</v>
      </c>
      <c r="F30" s="24">
        <f t="shared" si="6"/>
        <v>0</v>
      </c>
      <c r="G30" s="24">
        <v>25</v>
      </c>
      <c r="H30" s="18">
        <f t="shared" si="1"/>
        <v>574</v>
      </c>
      <c r="I30" s="18">
        <f t="shared" si="2"/>
        <v>608</v>
      </c>
      <c r="J30" s="18">
        <f t="shared" si="3"/>
        <v>1418</v>
      </c>
      <c r="K30" s="18">
        <f t="shared" si="4"/>
        <v>1420</v>
      </c>
      <c r="L30" s="19">
        <f t="shared" si="5"/>
        <v>220</v>
      </c>
      <c r="M30" s="25">
        <v>675</v>
      </c>
      <c r="N30" s="25"/>
      <c r="O30" s="20">
        <f t="shared" si="0"/>
        <v>18118</v>
      </c>
    </row>
    <row r="31" spans="1:15" ht="18.75" x14ac:dyDescent="0.25">
      <c r="A31" s="14">
        <v>22</v>
      </c>
      <c r="B31" s="21" t="s">
        <v>58</v>
      </c>
      <c r="C31" s="22" t="s">
        <v>59</v>
      </c>
      <c r="D31" s="26" t="s">
        <v>17</v>
      </c>
      <c r="E31" s="24">
        <v>30000</v>
      </c>
      <c r="F31" s="24">
        <f t="shared" si="6"/>
        <v>0</v>
      </c>
      <c r="G31" s="24">
        <v>25</v>
      </c>
      <c r="H31" s="18">
        <f t="shared" si="1"/>
        <v>861</v>
      </c>
      <c r="I31" s="18">
        <f t="shared" si="2"/>
        <v>912</v>
      </c>
      <c r="J31" s="18">
        <f t="shared" si="3"/>
        <v>2127</v>
      </c>
      <c r="K31" s="18">
        <f t="shared" si="4"/>
        <v>2130</v>
      </c>
      <c r="L31" s="19">
        <f t="shared" si="5"/>
        <v>330</v>
      </c>
      <c r="M31" s="25">
        <v>675</v>
      </c>
      <c r="N31" s="25"/>
      <c r="O31" s="20">
        <f t="shared" si="0"/>
        <v>27527</v>
      </c>
    </row>
    <row r="32" spans="1:15" ht="18.75" x14ac:dyDescent="0.25">
      <c r="A32" s="14">
        <v>23</v>
      </c>
      <c r="B32" s="21" t="s">
        <v>60</v>
      </c>
      <c r="C32" s="22" t="s">
        <v>61</v>
      </c>
      <c r="D32" s="26" t="s">
        <v>17</v>
      </c>
      <c r="E32" s="24">
        <v>20000</v>
      </c>
      <c r="F32" s="24">
        <f t="shared" si="6"/>
        <v>0</v>
      </c>
      <c r="G32" s="24">
        <v>25</v>
      </c>
      <c r="H32" s="18">
        <f t="shared" si="1"/>
        <v>574</v>
      </c>
      <c r="I32" s="18">
        <f t="shared" si="2"/>
        <v>608</v>
      </c>
      <c r="J32" s="18">
        <f t="shared" si="3"/>
        <v>1418</v>
      </c>
      <c r="K32" s="18">
        <f t="shared" si="4"/>
        <v>1420</v>
      </c>
      <c r="L32" s="19">
        <f t="shared" si="5"/>
        <v>220</v>
      </c>
      <c r="M32" s="25">
        <v>1290</v>
      </c>
      <c r="N32" s="25"/>
      <c r="O32" s="20">
        <f t="shared" si="0"/>
        <v>17503</v>
      </c>
    </row>
    <row r="33" spans="1:15" ht="18.75" x14ac:dyDescent="0.25">
      <c r="A33" s="14">
        <v>24</v>
      </c>
      <c r="B33" s="21" t="s">
        <v>62</v>
      </c>
      <c r="C33" s="22" t="s">
        <v>63</v>
      </c>
      <c r="D33" s="26" t="s">
        <v>17</v>
      </c>
      <c r="E33" s="24">
        <v>20000</v>
      </c>
      <c r="F33" s="24">
        <f t="shared" si="6"/>
        <v>0</v>
      </c>
      <c r="G33" s="24">
        <v>25</v>
      </c>
      <c r="H33" s="18">
        <f t="shared" si="1"/>
        <v>574</v>
      </c>
      <c r="I33" s="18">
        <f t="shared" si="2"/>
        <v>608</v>
      </c>
      <c r="J33" s="18">
        <f t="shared" si="3"/>
        <v>1418</v>
      </c>
      <c r="K33" s="18">
        <f t="shared" si="4"/>
        <v>1420</v>
      </c>
      <c r="L33" s="19">
        <f t="shared" si="5"/>
        <v>220</v>
      </c>
      <c r="M33" s="25"/>
      <c r="N33" s="28"/>
      <c r="O33" s="20">
        <f t="shared" si="0"/>
        <v>18793</v>
      </c>
    </row>
    <row r="34" spans="1:15" ht="18.75" x14ac:dyDescent="0.25">
      <c r="A34" s="14">
        <v>25</v>
      </c>
      <c r="B34" s="21" t="s">
        <v>64</v>
      </c>
      <c r="C34" s="22" t="s">
        <v>65</v>
      </c>
      <c r="D34" s="26" t="s">
        <v>17</v>
      </c>
      <c r="E34" s="24">
        <v>15000</v>
      </c>
      <c r="F34" s="24">
        <f>ROUND(IF(((E34-H34-I34)&gt;34685.01)*((E34-H34-I34)&lt;52027.43),(((E34-H34-I34)-34685.01)*0.15),+IF(((E34-H34-I34)&gt;52027.43)*((E34-H34-I34)&lt;72260.26),((((E34-H34-I34)-52027.43)*0.2)+2601.33),+IF((E34-H34-I34)&gt;72260.26,(((E34-H34-I34)-72260.26)*25%)+6648,0))),2)</f>
        <v>0</v>
      </c>
      <c r="G34" s="24">
        <v>25</v>
      </c>
      <c r="H34" s="18">
        <f t="shared" si="1"/>
        <v>430.5</v>
      </c>
      <c r="I34" s="18">
        <f t="shared" si="2"/>
        <v>456</v>
      </c>
      <c r="J34" s="18">
        <f t="shared" si="3"/>
        <v>1063.5</v>
      </c>
      <c r="K34" s="18">
        <f t="shared" si="4"/>
        <v>1065</v>
      </c>
      <c r="L34" s="19">
        <f t="shared" si="5"/>
        <v>165</v>
      </c>
      <c r="M34" s="25"/>
      <c r="N34" s="25"/>
      <c r="O34" s="20">
        <f t="shared" si="0"/>
        <v>14088.5</v>
      </c>
    </row>
    <row r="35" spans="1:15" ht="18.75" x14ac:dyDescent="0.25">
      <c r="A35" s="14">
        <v>26</v>
      </c>
      <c r="B35" s="21" t="s">
        <v>66</v>
      </c>
      <c r="C35" s="22" t="s">
        <v>67</v>
      </c>
      <c r="D35" s="26" t="s">
        <v>17</v>
      </c>
      <c r="E35" s="24">
        <v>15000</v>
      </c>
      <c r="F35" s="24">
        <f t="shared" si="6"/>
        <v>0</v>
      </c>
      <c r="G35" s="24">
        <v>25</v>
      </c>
      <c r="H35" s="18">
        <f t="shared" si="1"/>
        <v>430.5</v>
      </c>
      <c r="I35" s="18">
        <f t="shared" si="2"/>
        <v>456</v>
      </c>
      <c r="J35" s="18">
        <f t="shared" si="3"/>
        <v>1063.5</v>
      </c>
      <c r="K35" s="18">
        <f t="shared" si="4"/>
        <v>1065</v>
      </c>
      <c r="L35" s="19">
        <f t="shared" si="5"/>
        <v>165</v>
      </c>
      <c r="M35" s="25"/>
      <c r="N35" s="28"/>
      <c r="O35" s="20">
        <f t="shared" si="0"/>
        <v>14088.5</v>
      </c>
    </row>
    <row r="36" spans="1:15" ht="18.75" x14ac:dyDescent="0.25">
      <c r="A36" s="14">
        <v>27</v>
      </c>
      <c r="B36" s="21" t="s">
        <v>68</v>
      </c>
      <c r="C36" s="21" t="s">
        <v>69</v>
      </c>
      <c r="D36" s="26" t="s">
        <v>17</v>
      </c>
      <c r="E36" s="24">
        <v>50000</v>
      </c>
      <c r="F36" s="24">
        <f>ROUND(IF(((E36-H36-I36)&gt;34685.01)*((E36-H36-I36)&lt;52027.43),(((E36-H36-I36)-34685.01)*0.15),+IF(((E36-H36-I36)&gt;52027.43)*((E36-H36-I36)&lt;72260.26),((((E36-H36-I36)-52027.43)*0.2)+2601.33),+IF((E36-H36-I36)&gt;72260.26,(((E36-H36-I36)-72260.26)*25%)+6648,0))),2)</f>
        <v>1854</v>
      </c>
      <c r="G36" s="24">
        <v>25</v>
      </c>
      <c r="H36" s="18">
        <f t="shared" si="1"/>
        <v>1435</v>
      </c>
      <c r="I36" s="18">
        <f t="shared" si="2"/>
        <v>1520</v>
      </c>
      <c r="J36" s="18">
        <f t="shared" si="3"/>
        <v>3545</v>
      </c>
      <c r="K36" s="18">
        <f t="shared" si="4"/>
        <v>3550</v>
      </c>
      <c r="L36" s="19">
        <f t="shared" si="5"/>
        <v>490.03</v>
      </c>
      <c r="M36" s="25"/>
      <c r="N36" s="22"/>
      <c r="O36" s="20">
        <f t="shared" si="0"/>
        <v>45166</v>
      </c>
    </row>
    <row r="37" spans="1:15" ht="18.75" x14ac:dyDescent="0.25">
      <c r="A37" s="14">
        <v>28</v>
      </c>
      <c r="B37" s="21" t="s">
        <v>70</v>
      </c>
      <c r="C37" s="21" t="s">
        <v>71</v>
      </c>
      <c r="D37" s="26" t="s">
        <v>17</v>
      </c>
      <c r="E37" s="24">
        <v>50000</v>
      </c>
      <c r="F37" s="24">
        <f t="shared" si="6"/>
        <v>1854</v>
      </c>
      <c r="G37" s="24">
        <v>25</v>
      </c>
      <c r="H37" s="18">
        <f t="shared" si="1"/>
        <v>1435</v>
      </c>
      <c r="I37" s="18">
        <f t="shared" si="2"/>
        <v>1520</v>
      </c>
      <c r="J37" s="18">
        <f t="shared" si="3"/>
        <v>3545</v>
      </c>
      <c r="K37" s="18">
        <f t="shared" si="4"/>
        <v>3550</v>
      </c>
      <c r="L37" s="19">
        <f t="shared" si="5"/>
        <v>490.03</v>
      </c>
      <c r="M37" s="25"/>
      <c r="N37" s="22"/>
      <c r="O37" s="20">
        <f t="shared" si="0"/>
        <v>45166</v>
      </c>
    </row>
    <row r="38" spans="1:15" ht="19.5" thickBot="1" x14ac:dyDescent="0.3">
      <c r="A38" s="29">
        <v>29</v>
      </c>
      <c r="B38" s="30" t="s">
        <v>72</v>
      </c>
      <c r="C38" s="30" t="s">
        <v>73</v>
      </c>
      <c r="D38" s="26" t="s">
        <v>17</v>
      </c>
      <c r="E38" s="31">
        <v>30000</v>
      </c>
      <c r="F38" s="31">
        <f t="shared" si="6"/>
        <v>0</v>
      </c>
      <c r="G38" s="31">
        <v>25</v>
      </c>
      <c r="H38" s="18">
        <f t="shared" si="1"/>
        <v>861</v>
      </c>
      <c r="I38" s="18">
        <f t="shared" si="2"/>
        <v>912</v>
      </c>
      <c r="J38" s="18">
        <f t="shared" si="3"/>
        <v>2127</v>
      </c>
      <c r="K38" s="18">
        <f t="shared" si="4"/>
        <v>2130</v>
      </c>
      <c r="L38" s="19">
        <f t="shared" si="5"/>
        <v>330</v>
      </c>
      <c r="M38" s="32"/>
      <c r="N38" s="33"/>
      <c r="O38" s="20">
        <f t="shared" si="0"/>
        <v>28202</v>
      </c>
    </row>
    <row r="39" spans="1:15" ht="19.5" thickBot="1" x14ac:dyDescent="0.3">
      <c r="A39" s="34" t="s">
        <v>74</v>
      </c>
      <c r="B39" s="35"/>
      <c r="C39" s="35"/>
      <c r="D39" s="36"/>
      <c r="E39" s="37">
        <f t="shared" ref="E39:O39" si="7">SUM(E10:E38)</f>
        <v>2049000</v>
      </c>
      <c r="F39" s="37">
        <f t="shared" si="7"/>
        <v>223661.02000000008</v>
      </c>
      <c r="G39" s="37">
        <f t="shared" si="7"/>
        <v>725</v>
      </c>
      <c r="H39" s="37">
        <f>SUM(H7:H38)</f>
        <v>57306.44</v>
      </c>
      <c r="I39" s="37">
        <f t="shared" si="7"/>
        <v>53792.2</v>
      </c>
      <c r="J39" s="37">
        <f t="shared" si="7"/>
        <v>125456.12000000001</v>
      </c>
      <c r="K39" s="37">
        <f t="shared" si="7"/>
        <v>141768.54</v>
      </c>
      <c r="L39" s="37">
        <f t="shared" si="7"/>
        <v>11894.509999999998</v>
      </c>
      <c r="M39" s="37">
        <f t="shared" si="7"/>
        <v>11115</v>
      </c>
      <c r="N39" s="37">
        <f t="shared" si="7"/>
        <v>3731.04</v>
      </c>
      <c r="O39" s="38">
        <f t="shared" si="7"/>
        <v>1698669.3000000007</v>
      </c>
    </row>
    <row r="40" spans="1:15" ht="23.25" x14ac:dyDescent="0.35">
      <c r="A40" s="1"/>
      <c r="B40" s="2"/>
      <c r="C40" s="2"/>
      <c r="D40" s="2"/>
      <c r="E40" s="2"/>
      <c r="F40" s="2"/>
      <c r="G40" s="3"/>
      <c r="H40" s="39"/>
      <c r="I40" s="40"/>
      <c r="J40" s="40"/>
      <c r="K40" s="40"/>
      <c r="L40" s="40"/>
      <c r="M40" s="40"/>
      <c r="N40" s="40"/>
      <c r="O40" s="40"/>
    </row>
  </sheetData>
  <mergeCells count="6">
    <mergeCell ref="A5:O5"/>
    <mergeCell ref="A6:O6"/>
    <mergeCell ref="A7:O7"/>
    <mergeCell ref="I8:K8"/>
    <mergeCell ref="L8:O8"/>
    <mergeCell ref="A39:C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Fijos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2017-10-30T13:19:47Z</dcterms:created>
  <dcterms:modified xsi:type="dcterms:W3CDTF">2017-10-30T13:21:20Z</dcterms:modified>
</cp:coreProperties>
</file>