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47316A49-811C-40F8-9F9A-320BEE51DD02}" xr6:coauthVersionLast="33" xr6:coauthVersionMax="33" xr10:uidLastSave="{00000000-0000-0000-0000-000000000000}"/>
  <bookViews>
    <workbookView xWindow="0" yWindow="0" windowWidth="20490" windowHeight="7545" xr2:uid="{4329E331-5929-43F3-A7A7-7ADBE8F21287}"/>
  </bookViews>
  <sheets>
    <sheet name="Mayo Fijos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M38" i="1"/>
  <c r="G38" i="1"/>
  <c r="E38" i="1"/>
  <c r="L37" i="1"/>
  <c r="K37" i="1"/>
  <c r="J37" i="1"/>
  <c r="I37" i="1"/>
  <c r="H37" i="1"/>
  <c r="F37" i="1" s="1"/>
  <c r="P37" i="1" s="1"/>
  <c r="L36" i="1"/>
  <c r="K36" i="1"/>
  <c r="J36" i="1"/>
  <c r="I36" i="1"/>
  <c r="H36" i="1"/>
  <c r="L35" i="1"/>
  <c r="K35" i="1"/>
  <c r="J35" i="1"/>
  <c r="I35" i="1"/>
  <c r="H35" i="1"/>
  <c r="F35" i="1" s="1"/>
  <c r="P35" i="1" s="1"/>
  <c r="L34" i="1"/>
  <c r="K34" i="1"/>
  <c r="J34" i="1"/>
  <c r="I34" i="1"/>
  <c r="F34" i="1" s="1"/>
  <c r="P34" i="1" s="1"/>
  <c r="H34" i="1"/>
  <c r="L33" i="1"/>
  <c r="K33" i="1"/>
  <c r="J33" i="1"/>
  <c r="I33" i="1"/>
  <c r="H33" i="1"/>
  <c r="F33" i="1" s="1"/>
  <c r="P33" i="1" s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F30" i="1"/>
  <c r="P30" i="1" s="1"/>
  <c r="L29" i="1"/>
  <c r="K29" i="1"/>
  <c r="J29" i="1"/>
  <c r="I29" i="1"/>
  <c r="H29" i="1"/>
  <c r="F29" i="1" s="1"/>
  <c r="P29" i="1" s="1"/>
  <c r="L28" i="1"/>
  <c r="K28" i="1"/>
  <c r="J28" i="1"/>
  <c r="I28" i="1"/>
  <c r="F28" i="1" s="1"/>
  <c r="P28" i="1" s="1"/>
  <c r="H28" i="1"/>
  <c r="L27" i="1"/>
  <c r="K27" i="1"/>
  <c r="J27" i="1"/>
  <c r="I27" i="1"/>
  <c r="H27" i="1"/>
  <c r="P27" i="1" s="1"/>
  <c r="L26" i="1"/>
  <c r="K26" i="1"/>
  <c r="J26" i="1"/>
  <c r="I26" i="1"/>
  <c r="H26" i="1"/>
  <c r="F26" i="1" s="1"/>
  <c r="P26" i="1" s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F23" i="1"/>
  <c r="P23" i="1" s="1"/>
  <c r="N22" i="1"/>
  <c r="P22" i="1" s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F20" i="1" s="1"/>
  <c r="P20" i="1" s="1"/>
  <c r="L19" i="1"/>
  <c r="K19" i="1"/>
  <c r="J19" i="1"/>
  <c r="I19" i="1"/>
  <c r="H19" i="1"/>
  <c r="F19" i="1" s="1"/>
  <c r="P19" i="1" s="1"/>
  <c r="L18" i="1"/>
  <c r="K18" i="1"/>
  <c r="J18" i="1"/>
  <c r="I18" i="1"/>
  <c r="H18" i="1"/>
  <c r="F18" i="1" s="1"/>
  <c r="P18" i="1" s="1"/>
  <c r="L17" i="1"/>
  <c r="K17" i="1"/>
  <c r="J17" i="1"/>
  <c r="I17" i="1"/>
  <c r="H17" i="1"/>
  <c r="L16" i="1"/>
  <c r="K16" i="1"/>
  <c r="J16" i="1"/>
  <c r="I16" i="1"/>
  <c r="H16" i="1"/>
  <c r="F16" i="1" s="1"/>
  <c r="P16" i="1" s="1"/>
  <c r="L15" i="1"/>
  <c r="K15" i="1"/>
  <c r="J15" i="1"/>
  <c r="I15" i="1"/>
  <c r="F15" i="1" s="1"/>
  <c r="P15" i="1" s="1"/>
  <c r="H15" i="1"/>
  <c r="L14" i="1"/>
  <c r="K14" i="1"/>
  <c r="J14" i="1"/>
  <c r="I14" i="1"/>
  <c r="H14" i="1"/>
  <c r="F14" i="1" s="1"/>
  <c r="P14" i="1" s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J38" i="1" s="1"/>
  <c r="I11" i="1"/>
  <c r="H11" i="1"/>
  <c r="F11" i="1"/>
  <c r="P11" i="1" s="1"/>
  <c r="K38" i="1" l="1"/>
  <c r="L38" i="1"/>
  <c r="F17" i="1"/>
  <c r="P17" i="1" s="1"/>
  <c r="P38" i="1" s="1"/>
  <c r="I38" i="1"/>
  <c r="F12" i="1"/>
  <c r="P12" i="1" s="1"/>
  <c r="F21" i="1"/>
  <c r="P21" i="1" s="1"/>
  <c r="F24" i="1"/>
  <c r="P24" i="1" s="1"/>
  <c r="F31" i="1"/>
  <c r="P31" i="1" s="1"/>
  <c r="F13" i="1"/>
  <c r="P13" i="1" s="1"/>
  <c r="F25" i="1"/>
  <c r="P25" i="1" s="1"/>
  <c r="F32" i="1"/>
  <c r="P32" i="1" s="1"/>
  <c r="H38" i="1"/>
  <c r="F36" i="1"/>
  <c r="P36" i="1" s="1"/>
  <c r="N38" i="1"/>
  <c r="F38" i="1" l="1"/>
</calcChain>
</file>

<file path=xl/sharedStrings.xml><?xml version="1.0" encoding="utf-8"?>
<sst xmlns="http://schemas.openxmlformats.org/spreadsheetml/2006/main" count="101" uniqueCount="76">
  <si>
    <t xml:space="preserve">NOMINA DE PAGO DEL PERSONAL FIJO </t>
  </si>
  <si>
    <t xml:space="preserve">Mes: Mayo 2018 </t>
  </si>
  <si>
    <t>En RD$</t>
  </si>
  <si>
    <t xml:space="preserve">No. </t>
  </si>
  <si>
    <t>BENEFICIARIO</t>
  </si>
  <si>
    <t>CARGO</t>
  </si>
  <si>
    <t xml:space="preserve">ESTATUS </t>
  </si>
  <si>
    <t>INAVI</t>
  </si>
  <si>
    <t xml:space="preserve">OTROS DESCUENTOS 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</si>
  <si>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</si>
  <si>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</si>
  <si>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</si>
  <si>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</si>
  <si>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</si>
  <si>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Fijo </t>
  </si>
  <si>
    <t xml:space="preserve">Cenia Altagracia Correa </t>
  </si>
  <si>
    <t xml:space="preserve">Directora de Geografia </t>
  </si>
  <si>
    <t>Wanda Lisselote Binet Gonzalez</t>
  </si>
  <si>
    <t>Directora de Cartografía</t>
  </si>
  <si>
    <t xml:space="preserve">Carrera 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</si>
  <si>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</si>
  <si>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</si>
  <si>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</si>
  <si>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</si>
  <si>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</si>
  <si>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Financiera  </t>
  </si>
  <si>
    <t>Carolin Fonier Perez</t>
  </si>
  <si>
    <t xml:space="preserve">Encargada de Recursos Humanos </t>
  </si>
  <si>
    <t xml:space="preserve">Midori Rosa Magoshi Fernández </t>
  </si>
  <si>
    <t>Encargada de Planificación y Desarrollo</t>
  </si>
  <si>
    <t>Nancy Lucila Rodriguez Perez</t>
  </si>
  <si>
    <t xml:space="preserve">Enc. Innv. De recursos Naturales y Ordenamiento Territorial </t>
  </si>
  <si>
    <t>José Leandro Santos</t>
  </si>
  <si>
    <t xml:space="preserve">Enc. De Geodesia 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</si>
  <si>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</si>
  <si>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</si>
  <si>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</si>
  <si>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</si>
  <si>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</si>
  <si>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</si>
  <si>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</si>
  <si>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 xml:space="preserve">Enc. Infraestructuras de Datos Espaciales </t>
  </si>
  <si>
    <t>Stephanie Aimee Padilla Monegro</t>
  </si>
  <si>
    <t xml:space="preserve">Analista Compensacion  y Beneficios </t>
  </si>
  <si>
    <t>Yanet Ismenys Bello Maggiolo</t>
  </si>
  <si>
    <t xml:space="preserve">Analsta de Calidad </t>
  </si>
  <si>
    <t>Clara Maria Suarez Classe</t>
  </si>
  <si>
    <t xml:space="preserve">Secretaria  Ejecutiva </t>
  </si>
  <si>
    <t>Maria Ynes Ramírez Ramírez</t>
  </si>
  <si>
    <t xml:space="preserve">Secretaria </t>
  </si>
  <si>
    <t>Juan Manuel Flores Fabian</t>
  </si>
  <si>
    <t>Mensajero interno y externo</t>
  </si>
  <si>
    <t>Rhaymar Ramses Matos García</t>
  </si>
  <si>
    <t>Analista de Cartografía</t>
  </si>
  <si>
    <t xml:space="preserve">Andrés David Ramírez Rojas </t>
  </si>
  <si>
    <t xml:space="preserve">Analista de control y nomina 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</si>
  <si>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</si>
  <si>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</si>
  <si>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</si>
  <si>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</si>
  <si>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</si>
  <si>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</si>
  <si>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</si>
  <si>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</si>
  <si>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</si>
  <si>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</si>
  <si>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</si>
  <si>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</si>
  <si>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</si>
  <si>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>AFP  EMPLEADO</t>
  </si>
  <si>
    <t>SFS  EMPLEADO</t>
  </si>
  <si>
    <t>AFP EMPLEADOR</t>
  </si>
  <si>
    <t>SFS  EMPLEADOR</t>
  </si>
  <si>
    <t xml:space="preserve"> RIESGO LABORAL</t>
  </si>
  <si>
    <t>ISR</t>
  </si>
  <si>
    <t xml:space="preserve">SUELDO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</si>
</sst>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1" applyFont="1" applyFill="1" applyBorder="1" applyAlignment="1">
      <alignment vertical="center"/>
    </xf>
    <xf numFmtId="164" fontId="8" fillId="0" borderId="7" xfId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vertical="center"/>
    </xf>
    <xf numFmtId="164" fontId="8" fillId="0" borderId="9" xfId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/>
    <xf numFmtId="4" fontId="8" fillId="0" borderId="9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0" xfId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 wrapText="1"/>
    </xf>
    <xf numFmtId="164" fontId="3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108859</xdr:colOff>
      <xdr:row>1</xdr:row>
      <xdr:rowOff>63500</xdr:rowOff>
    </xdr:from>
    <xdr:to>
      <xdr:col>7</xdr:col>
      <xdr:colOff>207419</xdr:colOff>
      <xdr:row>4</xdr:row>
      <xdr:rowOff>231322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3ED49A7F-64F5-42B1-90D7-112E785B90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073" y="254000"/>
          <a:ext cx="2030775" cy="10658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95FB-3012-4678-A61F-1EBFF6549A69}">
  <dimension ref="A1:P39"/>
  <sheetViews>
    <sheetView tabSelected="1" topLeftCell="C11" zoomScale="64" zoomScaleNormal="64" workbookViewId="0">
      <selection activeCell="E10" sqref="E10"/>
    </sheetView>
  </sheetViews>
  <sheetFormatPr baseColWidth="10" defaultRowHeight="15" x14ac:dyDescent="0.25"/>
  <cols>
    <col min="1" max="1" width="5.28515625" bestFit="1" customWidth="1"/>
    <col min="2" max="2" width="47.140625" customWidth="1"/>
    <col min="3" max="3" width="73" customWidth="1"/>
    <col min="5" max="5" width="16.42578125" bestFit="1" customWidth="1"/>
    <col min="6" max="6" width="17.5703125" customWidth="1"/>
    <col min="8" max="8" width="17.28515625" customWidth="1"/>
    <col min="9" max="9" width="16.5703125" customWidth="1"/>
    <col min="10" max="10" width="17" customWidth="1"/>
    <col min="11" max="11" width="17.28515625" customWidth="1"/>
    <col min="12" max="12" width="19.85546875" customWidth="1"/>
    <col min="13" max="13" width="15.7109375" customWidth="1"/>
    <col min="14" max="14" width="17" customWidth="1"/>
    <col min="15" max="15" width="16.28515625" customWidth="1"/>
    <col min="16" max="16" width="20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1"/>
      <c r="O1" s="1"/>
      <c r="P1" s="1"/>
    </row>
    <row r="2" spans="1:16" ht="23.25" x14ac:dyDescent="0.35">
      <c r="A2" s="3"/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</row>
    <row r="3" spans="1:16" ht="23.25" x14ac:dyDescent="0.35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  <c r="O3" s="4"/>
      <c r="P3" s="4"/>
    </row>
    <row r="4" spans="1:16" ht="23.25" x14ac:dyDescent="0.35">
      <c r="A4" s="3"/>
      <c r="B4" s="4"/>
      <c r="C4" s="1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4"/>
    </row>
    <row r="5" spans="1:16" ht="23.25" x14ac:dyDescent="0.35">
      <c r="A5" s="3"/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  <c r="P5" s="4"/>
    </row>
    <row r="6" spans="1:16" ht="23.25" x14ac:dyDescent="0.3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23.25" x14ac:dyDescent="0.3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23.25" x14ac:dyDescent="0.35">
      <c r="A8" s="40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4" thickBot="1" x14ac:dyDescent="0.4">
      <c r="A9" s="6"/>
      <c r="B9" s="7"/>
      <c r="C9" s="7"/>
      <c r="D9" s="7"/>
      <c r="E9" s="7"/>
      <c r="F9" s="7"/>
      <c r="G9" s="8"/>
      <c r="H9" s="7"/>
      <c r="I9" s="7"/>
      <c r="J9" s="7"/>
      <c r="K9" s="8"/>
      <c r="L9" s="41"/>
      <c r="M9" s="41"/>
      <c r="N9" s="41"/>
      <c r="O9" s="41"/>
      <c r="P9" s="41"/>
    </row>
    <row r="10" spans="1:16" ht="57" thickBot="1" x14ac:dyDescent="0.3">
      <c r="A10" s="9" t="s">
        <v>3</v>
      </c>
      <c r="B10" s="10" t="s">
        <v>4</v>
      </c>
      <c r="C10" s="9" t="s">
        <v>5</v>
      </c>
      <c r="D10" s="11" t="s">
        <v>6</v>
      </c>
      <c r="E10" s="13" t="s">
        <v>75</v>
      </c>
      <c r="F10" s="14" t="s">
        <v>74</v>
      </c>
      <c r="G10" s="11" t="s">
        <v>7</v>
      </c>
      <c r="H10" s="11" t="s">
        <v>69</v>
      </c>
      <c r="I10" s="11" t="s">
        <v>70</v>
      </c>
      <c r="J10" s="11" t="s">
        <v>71</v>
      </c>
      <c r="K10" s="11" t="s">
        <v>72</v>
      </c>
      <c r="L10" s="11" t="s">
        <v>73</v>
      </c>
      <c r="M10" s="11" t="s">
        <v>8</v>
      </c>
      <c r="N10" s="11" t="s">
        <v>9</v>
      </c>
      <c r="O10" s="11" t="s">
        <v>10</v>
      </c>
      <c r="P10" s="12" t="s">
        <v>11</v>
      </c>
    </row>
    <row r="11" spans="1:16" ht="18.75" x14ac:dyDescent="0.25">
      <c r="A11" s="15">
        <v>1</v>
      </c>
      <c r="B11" s="16" t="s">
        <v>12</v>
      </c>
      <c r="C11" s="17" t="s">
        <v>13</v>
      </c>
      <c r="D11" s="18" t="s">
        <v>14</v>
      </c>
      <c r="E11" s="19">
        <v>275000</v>
      </c>
      <c r="F11" s="19">
        <f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54737.13</v>
      </c>
      <c r="G11" s="19">
        <v>25</v>
      </c>
      <c r="H11" s="19">
        <f t="shared" ref="H11:H37" si="0">ROUND(IF((E11)&gt;(11826*20),((11826*20)*0.0287),(E11)*0.0287),2)</f>
        <v>6788.12</v>
      </c>
      <c r="I11" s="19">
        <f t="shared" ref="I11:I37" si="1">ROUND(IF((E11)&gt;(11826*10),((11826*10)*0.0304),(E11)*0.0304),2)</f>
        <v>3595.1</v>
      </c>
      <c r="J11" s="19">
        <f t="shared" ref="J11:J37" si="2">ROUND(IF((E11)&gt;(11826*20),((11826*20)*0.071),(E11)*0.071),2)</f>
        <v>16792.919999999998</v>
      </c>
      <c r="K11" s="19">
        <f t="shared" ref="K11:K37" si="3">ROUND(IF((E11)&gt;(11826*10),((11826*10)*0.0709),(E11)*0.0709),2)</f>
        <v>8384.6299999999992</v>
      </c>
      <c r="L11" s="20">
        <f>+ROUND(IF(E11&gt;(11826*4),((11826*4)*0.0115),E11*0.0115),2)</f>
        <v>544</v>
      </c>
      <c r="M11" s="20"/>
      <c r="N11" s="20"/>
      <c r="O11" s="17"/>
      <c r="P11" s="21">
        <f>+E11-F11-G11-N11-O11-H11-I11-M11</f>
        <v>209854.65</v>
      </c>
    </row>
    <row r="12" spans="1:16" ht="18.75" x14ac:dyDescent="0.25">
      <c r="A12" s="15">
        <v>2</v>
      </c>
      <c r="B12" s="22" t="s">
        <v>15</v>
      </c>
      <c r="C12" s="23" t="s">
        <v>16</v>
      </c>
      <c r="D12" s="24" t="s">
        <v>14</v>
      </c>
      <c r="E12" s="25">
        <v>150000</v>
      </c>
      <c r="F12" s="19">
        <f t="shared" ref="F12:F37" si="4"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24107.91</v>
      </c>
      <c r="G12" s="19">
        <v>25</v>
      </c>
      <c r="H12" s="19">
        <f t="shared" si="0"/>
        <v>4305</v>
      </c>
      <c r="I12" s="19">
        <f t="shared" si="1"/>
        <v>3595.1</v>
      </c>
      <c r="J12" s="19">
        <f t="shared" si="2"/>
        <v>10650</v>
      </c>
      <c r="K12" s="19">
        <f t="shared" si="3"/>
        <v>8384.6299999999992</v>
      </c>
      <c r="L12" s="20">
        <f t="shared" ref="L12:L37" si="5">+ROUND(IF(E12&gt;(11826*4),((11826*4)*0.0115),E12*0.0115),2)</f>
        <v>544</v>
      </c>
      <c r="M12" s="20"/>
      <c r="N12" s="26"/>
      <c r="O12" s="26"/>
      <c r="P12" s="21">
        <f t="shared" ref="P12:P14" si="6">+E12-F12-G12-N12-O12-H12-I12-M12</f>
        <v>117966.98999999999</v>
      </c>
    </row>
    <row r="13" spans="1:16" ht="18.75" x14ac:dyDescent="0.25">
      <c r="A13" s="15">
        <v>3</v>
      </c>
      <c r="B13" s="22" t="s">
        <v>17</v>
      </c>
      <c r="C13" s="23" t="s">
        <v>18</v>
      </c>
      <c r="D13" s="24" t="s">
        <v>19</v>
      </c>
      <c r="E13" s="25">
        <v>150000</v>
      </c>
      <c r="F13" s="19">
        <f t="shared" si="4"/>
        <v>24107.91</v>
      </c>
      <c r="G13" s="19">
        <v>25</v>
      </c>
      <c r="H13" s="19">
        <f t="shared" si="0"/>
        <v>4305</v>
      </c>
      <c r="I13" s="19">
        <f t="shared" si="1"/>
        <v>3595.1</v>
      </c>
      <c r="J13" s="19">
        <f t="shared" si="2"/>
        <v>10650</v>
      </c>
      <c r="K13" s="19">
        <f t="shared" si="3"/>
        <v>8384.6299999999992</v>
      </c>
      <c r="L13" s="20">
        <f t="shared" si="5"/>
        <v>544</v>
      </c>
      <c r="M13" s="20"/>
      <c r="N13" s="26"/>
      <c r="O13" s="26"/>
      <c r="P13" s="21">
        <f t="shared" si="6"/>
        <v>117966.98999999999</v>
      </c>
    </row>
    <row r="14" spans="1:16" ht="18.75" x14ac:dyDescent="0.25">
      <c r="A14" s="15">
        <v>4</v>
      </c>
      <c r="B14" s="22" t="s">
        <v>20</v>
      </c>
      <c r="C14" s="23" t="s">
        <v>21</v>
      </c>
      <c r="D14" s="27" t="s">
        <v>14</v>
      </c>
      <c r="E14" s="25">
        <v>110000</v>
      </c>
      <c r="F14" s="19">
        <f t="shared" si="4"/>
        <v>14457.69</v>
      </c>
      <c r="G14" s="19">
        <v>25</v>
      </c>
      <c r="H14" s="19">
        <f t="shared" si="0"/>
        <v>3157</v>
      </c>
      <c r="I14" s="19">
        <f t="shared" si="1"/>
        <v>3344</v>
      </c>
      <c r="J14" s="19">
        <f t="shared" si="2"/>
        <v>7810</v>
      </c>
      <c r="K14" s="19">
        <f t="shared" si="3"/>
        <v>7799</v>
      </c>
      <c r="L14" s="20">
        <f t="shared" si="5"/>
        <v>544</v>
      </c>
      <c r="M14" s="20"/>
      <c r="N14" s="26"/>
      <c r="O14" s="26"/>
      <c r="P14" s="21">
        <f t="shared" si="6"/>
        <v>89016.31</v>
      </c>
    </row>
    <row r="15" spans="1:16" ht="18.75" x14ac:dyDescent="0.25">
      <c r="A15" s="15">
        <v>5</v>
      </c>
      <c r="B15" s="22" t="s">
        <v>22</v>
      </c>
      <c r="C15" s="23" t="s">
        <v>23</v>
      </c>
      <c r="D15" s="27" t="s">
        <v>14</v>
      </c>
      <c r="E15" s="25">
        <v>110000</v>
      </c>
      <c r="F15" s="19">
        <f t="shared" si="4"/>
        <v>14457.69</v>
      </c>
      <c r="G15" s="19">
        <v>25</v>
      </c>
      <c r="H15" s="19">
        <f t="shared" si="0"/>
        <v>3157</v>
      </c>
      <c r="I15" s="19">
        <f t="shared" si="1"/>
        <v>3344</v>
      </c>
      <c r="J15" s="19">
        <f t="shared" si="2"/>
        <v>7810</v>
      </c>
      <c r="K15" s="19">
        <f t="shared" si="3"/>
        <v>7799</v>
      </c>
      <c r="L15" s="20">
        <f t="shared" si="5"/>
        <v>544</v>
      </c>
      <c r="M15" s="20"/>
      <c r="N15" s="26"/>
      <c r="O15" s="26"/>
      <c r="P15" s="21">
        <f>+E15-F15-G15-N15-O15-H15-I15-M15</f>
        <v>89016.31</v>
      </c>
    </row>
    <row r="16" spans="1:16" ht="18.75" x14ac:dyDescent="0.25">
      <c r="A16" s="15">
        <v>6</v>
      </c>
      <c r="B16" s="22" t="s">
        <v>24</v>
      </c>
      <c r="C16" s="23" t="s">
        <v>25</v>
      </c>
      <c r="D16" s="27" t="s">
        <v>14</v>
      </c>
      <c r="E16" s="25">
        <v>110000</v>
      </c>
      <c r="F16" s="19">
        <f t="shared" si="4"/>
        <v>14457.69</v>
      </c>
      <c r="G16" s="19">
        <v>25</v>
      </c>
      <c r="H16" s="19">
        <f t="shared" si="0"/>
        <v>3157</v>
      </c>
      <c r="I16" s="19">
        <f t="shared" si="1"/>
        <v>3344</v>
      </c>
      <c r="J16" s="19">
        <f t="shared" si="2"/>
        <v>7810</v>
      </c>
      <c r="K16" s="19">
        <f t="shared" si="3"/>
        <v>7799</v>
      </c>
      <c r="L16" s="20">
        <f t="shared" si="5"/>
        <v>544</v>
      </c>
      <c r="M16" s="20"/>
      <c r="N16" s="26"/>
      <c r="O16" s="26"/>
      <c r="P16" s="21">
        <f t="shared" ref="P16:P36" si="7">+E16-F16-G16-N16-O16-H16-I16-M16</f>
        <v>89016.31</v>
      </c>
    </row>
    <row r="17" spans="1:16" ht="18.75" x14ac:dyDescent="0.25">
      <c r="A17" s="15">
        <v>7</v>
      </c>
      <c r="B17" s="22" t="s">
        <v>26</v>
      </c>
      <c r="C17" s="23" t="s">
        <v>27</v>
      </c>
      <c r="D17" s="27" t="s">
        <v>14</v>
      </c>
      <c r="E17" s="25">
        <v>110000</v>
      </c>
      <c r="F17" s="19">
        <f t="shared" si="4"/>
        <v>14457.69</v>
      </c>
      <c r="G17" s="19">
        <v>25</v>
      </c>
      <c r="H17" s="19">
        <f t="shared" si="0"/>
        <v>3157</v>
      </c>
      <c r="I17" s="19">
        <f t="shared" si="1"/>
        <v>3344</v>
      </c>
      <c r="J17" s="19">
        <f t="shared" si="2"/>
        <v>7810</v>
      </c>
      <c r="K17" s="19">
        <f t="shared" si="3"/>
        <v>7799</v>
      </c>
      <c r="L17" s="20">
        <f t="shared" si="5"/>
        <v>544</v>
      </c>
      <c r="M17" s="20"/>
      <c r="N17" s="26"/>
      <c r="O17" s="26"/>
      <c r="P17" s="21">
        <f>+E17-F17-G17-N17-O17-H17-I17-M17</f>
        <v>89016.31</v>
      </c>
    </row>
    <row r="18" spans="1:16" ht="18.75" x14ac:dyDescent="0.25">
      <c r="A18" s="15">
        <v>8</v>
      </c>
      <c r="B18" s="22" t="s">
        <v>28</v>
      </c>
      <c r="C18" s="23" t="s">
        <v>29</v>
      </c>
      <c r="D18" s="24" t="s">
        <v>19</v>
      </c>
      <c r="E18" s="25">
        <v>110000</v>
      </c>
      <c r="F18" s="19">
        <f t="shared" si="4"/>
        <v>14457.69</v>
      </c>
      <c r="G18" s="19">
        <v>25</v>
      </c>
      <c r="H18" s="19">
        <f t="shared" si="0"/>
        <v>3157</v>
      </c>
      <c r="I18" s="19">
        <f t="shared" si="1"/>
        <v>3344</v>
      </c>
      <c r="J18" s="19">
        <f t="shared" si="2"/>
        <v>7810</v>
      </c>
      <c r="K18" s="19">
        <f t="shared" si="3"/>
        <v>7799</v>
      </c>
      <c r="L18" s="20">
        <f t="shared" si="5"/>
        <v>544</v>
      </c>
      <c r="M18" s="20"/>
      <c r="N18" s="26"/>
      <c r="O18" s="26"/>
      <c r="P18" s="21">
        <f t="shared" si="7"/>
        <v>89016.31</v>
      </c>
    </row>
    <row r="19" spans="1:16" ht="18.75" x14ac:dyDescent="0.3">
      <c r="A19" s="15">
        <v>9</v>
      </c>
      <c r="B19" s="22" t="s">
        <v>30</v>
      </c>
      <c r="C19" s="23" t="s">
        <v>31</v>
      </c>
      <c r="D19" s="27" t="s">
        <v>14</v>
      </c>
      <c r="E19" s="25">
        <v>110000</v>
      </c>
      <c r="F19" s="19">
        <f t="shared" si="4"/>
        <v>14457.69</v>
      </c>
      <c r="G19" s="19">
        <v>25</v>
      </c>
      <c r="H19" s="19">
        <f t="shared" si="0"/>
        <v>3157</v>
      </c>
      <c r="I19" s="19">
        <f t="shared" si="1"/>
        <v>3344</v>
      </c>
      <c r="J19" s="19">
        <f t="shared" si="2"/>
        <v>7810</v>
      </c>
      <c r="K19" s="19">
        <f t="shared" si="3"/>
        <v>7799</v>
      </c>
      <c r="L19" s="20">
        <f t="shared" si="5"/>
        <v>544</v>
      </c>
      <c r="M19" s="28">
        <v>62.780000000006098</v>
      </c>
      <c r="N19" s="29"/>
      <c r="O19" s="26"/>
      <c r="P19" s="21">
        <f t="shared" si="7"/>
        <v>88953.53</v>
      </c>
    </row>
    <row r="20" spans="1:16" ht="18.75" x14ac:dyDescent="0.3">
      <c r="A20" s="15">
        <v>10</v>
      </c>
      <c r="B20" s="22" t="s">
        <v>32</v>
      </c>
      <c r="C20" s="23" t="s">
        <v>33</v>
      </c>
      <c r="D20" s="27" t="s">
        <v>14</v>
      </c>
      <c r="E20" s="25">
        <v>110000</v>
      </c>
      <c r="F20" s="19">
        <f t="shared" si="4"/>
        <v>14457.69</v>
      </c>
      <c r="G20" s="19">
        <v>25</v>
      </c>
      <c r="H20" s="19">
        <f t="shared" si="0"/>
        <v>3157</v>
      </c>
      <c r="I20" s="19">
        <f t="shared" si="1"/>
        <v>3344</v>
      </c>
      <c r="J20" s="19">
        <f t="shared" si="2"/>
        <v>7810</v>
      </c>
      <c r="K20" s="19">
        <f t="shared" si="3"/>
        <v>7799</v>
      </c>
      <c r="L20" s="20">
        <f t="shared" si="5"/>
        <v>544</v>
      </c>
      <c r="M20" s="28">
        <v>62.780000000006098</v>
      </c>
      <c r="N20" s="29">
        <v>1380.3</v>
      </c>
      <c r="O20" s="26"/>
      <c r="P20" s="21">
        <f>+E20-F20-G20-N20-O20-H20-I20-M20</f>
        <v>87573.23</v>
      </c>
    </row>
    <row r="21" spans="1:16" ht="18.75" x14ac:dyDescent="0.25">
      <c r="A21" s="15">
        <v>11</v>
      </c>
      <c r="B21" s="22" t="s">
        <v>34</v>
      </c>
      <c r="C21" s="23" t="s">
        <v>35</v>
      </c>
      <c r="D21" s="27" t="s">
        <v>14</v>
      </c>
      <c r="E21" s="25">
        <v>50000</v>
      </c>
      <c r="F21" s="19">
        <f t="shared" si="4"/>
        <v>1854</v>
      </c>
      <c r="G21" s="19">
        <v>25</v>
      </c>
      <c r="H21" s="19">
        <f t="shared" si="0"/>
        <v>1435</v>
      </c>
      <c r="I21" s="19">
        <f t="shared" si="1"/>
        <v>1520</v>
      </c>
      <c r="J21" s="19">
        <f t="shared" si="2"/>
        <v>3550</v>
      </c>
      <c r="K21" s="19">
        <f t="shared" si="3"/>
        <v>3545</v>
      </c>
      <c r="L21" s="20">
        <f t="shared" si="5"/>
        <v>544</v>
      </c>
      <c r="M21" s="20"/>
      <c r="N21" s="29">
        <v>1380.3</v>
      </c>
      <c r="O21" s="26"/>
      <c r="P21" s="21">
        <f t="shared" si="7"/>
        <v>43785.7</v>
      </c>
    </row>
    <row r="22" spans="1:16" ht="18.75" x14ac:dyDescent="0.25">
      <c r="A22" s="15">
        <v>12</v>
      </c>
      <c r="B22" s="22" t="s">
        <v>36</v>
      </c>
      <c r="C22" s="23" t="s">
        <v>37</v>
      </c>
      <c r="D22" s="27" t="s">
        <v>14</v>
      </c>
      <c r="E22" s="25">
        <v>50000</v>
      </c>
      <c r="F22" s="19">
        <v>1699.26</v>
      </c>
      <c r="G22" s="19">
        <v>25</v>
      </c>
      <c r="H22" s="19">
        <f t="shared" si="0"/>
        <v>1435</v>
      </c>
      <c r="I22" s="19">
        <f t="shared" si="1"/>
        <v>1520</v>
      </c>
      <c r="J22" s="19">
        <f t="shared" si="2"/>
        <v>3550</v>
      </c>
      <c r="K22" s="19">
        <f t="shared" si="3"/>
        <v>3545</v>
      </c>
      <c r="L22" s="20">
        <f t="shared" si="5"/>
        <v>544</v>
      </c>
      <c r="M22" s="20"/>
      <c r="N22" s="30">
        <f>+N29*4</f>
        <v>3729</v>
      </c>
      <c r="O22" s="26">
        <v>1031.6199999999999</v>
      </c>
      <c r="P22" s="21">
        <f t="shared" si="7"/>
        <v>40560.119999999995</v>
      </c>
    </row>
    <row r="23" spans="1:16" ht="18.75" x14ac:dyDescent="0.25">
      <c r="A23" s="15">
        <v>13</v>
      </c>
      <c r="B23" s="22" t="s">
        <v>38</v>
      </c>
      <c r="C23" s="23" t="s">
        <v>39</v>
      </c>
      <c r="D23" s="27" t="s">
        <v>14</v>
      </c>
      <c r="E23" s="25">
        <v>45000</v>
      </c>
      <c r="F23" s="19">
        <f t="shared" si="4"/>
        <v>1148.32</v>
      </c>
      <c r="G23" s="19">
        <v>25</v>
      </c>
      <c r="H23" s="19">
        <f t="shared" si="0"/>
        <v>1291.5</v>
      </c>
      <c r="I23" s="19">
        <f t="shared" si="1"/>
        <v>1368</v>
      </c>
      <c r="J23" s="19">
        <f t="shared" si="2"/>
        <v>3195</v>
      </c>
      <c r="K23" s="19">
        <f t="shared" si="3"/>
        <v>3190.5</v>
      </c>
      <c r="L23" s="20">
        <f t="shared" si="5"/>
        <v>517.5</v>
      </c>
      <c r="M23" s="20"/>
      <c r="N23" s="26"/>
      <c r="O23" s="26"/>
      <c r="P23" s="21">
        <f t="shared" si="7"/>
        <v>41167.18</v>
      </c>
    </row>
    <row r="24" spans="1:16" ht="18.75" x14ac:dyDescent="0.3">
      <c r="A24" s="15">
        <v>14</v>
      </c>
      <c r="B24" s="22" t="s">
        <v>40</v>
      </c>
      <c r="C24" s="23" t="s">
        <v>41</v>
      </c>
      <c r="D24" s="27" t="s">
        <v>14</v>
      </c>
      <c r="E24" s="25">
        <v>110000</v>
      </c>
      <c r="F24" s="19">
        <f t="shared" si="4"/>
        <v>14457.69</v>
      </c>
      <c r="G24" s="19">
        <v>25</v>
      </c>
      <c r="H24" s="19">
        <f t="shared" si="0"/>
        <v>3157</v>
      </c>
      <c r="I24" s="19">
        <f t="shared" si="1"/>
        <v>3344</v>
      </c>
      <c r="J24" s="19">
        <f t="shared" si="2"/>
        <v>7810</v>
      </c>
      <c r="K24" s="19">
        <f t="shared" si="3"/>
        <v>7799</v>
      </c>
      <c r="L24" s="20">
        <f t="shared" si="5"/>
        <v>544</v>
      </c>
      <c r="M24" s="28">
        <v>62.780000000006098</v>
      </c>
      <c r="N24" s="26"/>
      <c r="O24" s="26"/>
      <c r="P24" s="21">
        <f t="shared" si="7"/>
        <v>88953.53</v>
      </c>
    </row>
    <row r="25" spans="1:16" ht="18.75" x14ac:dyDescent="0.3">
      <c r="A25" s="15">
        <v>15</v>
      </c>
      <c r="B25" s="22" t="s">
        <v>42</v>
      </c>
      <c r="C25" s="31" t="s">
        <v>43</v>
      </c>
      <c r="D25" s="27" t="s">
        <v>14</v>
      </c>
      <c r="E25" s="25">
        <v>50000</v>
      </c>
      <c r="F25" s="19">
        <f t="shared" si="4"/>
        <v>1854</v>
      </c>
      <c r="G25" s="19">
        <v>25</v>
      </c>
      <c r="H25" s="19">
        <f t="shared" si="0"/>
        <v>1435</v>
      </c>
      <c r="I25" s="19">
        <f t="shared" si="1"/>
        <v>1520</v>
      </c>
      <c r="J25" s="19">
        <f t="shared" si="2"/>
        <v>3550</v>
      </c>
      <c r="K25" s="19">
        <f t="shared" si="3"/>
        <v>3545</v>
      </c>
      <c r="L25" s="20">
        <f t="shared" si="5"/>
        <v>544</v>
      </c>
      <c r="M25" s="20">
        <v>249.15</v>
      </c>
      <c r="N25" s="26"/>
      <c r="O25" s="26"/>
      <c r="P25" s="21">
        <f t="shared" si="7"/>
        <v>44916.85</v>
      </c>
    </row>
    <row r="26" spans="1:16" ht="18.75" x14ac:dyDescent="0.25">
      <c r="A26" s="15">
        <v>16</v>
      </c>
      <c r="B26" s="22" t="s">
        <v>44</v>
      </c>
      <c r="C26" s="23" t="s">
        <v>45</v>
      </c>
      <c r="D26" s="27" t="s">
        <v>14</v>
      </c>
      <c r="E26" s="25">
        <v>45000</v>
      </c>
      <c r="F26" s="19">
        <f t="shared" si="4"/>
        <v>1148.32</v>
      </c>
      <c r="G26" s="19">
        <v>25</v>
      </c>
      <c r="H26" s="19">
        <f t="shared" si="0"/>
        <v>1291.5</v>
      </c>
      <c r="I26" s="19">
        <f t="shared" si="1"/>
        <v>1368</v>
      </c>
      <c r="J26" s="19">
        <f t="shared" si="2"/>
        <v>3195</v>
      </c>
      <c r="K26" s="19">
        <f t="shared" si="3"/>
        <v>3190.5</v>
      </c>
      <c r="L26" s="20">
        <f t="shared" si="5"/>
        <v>517.5</v>
      </c>
      <c r="M26" s="20"/>
      <c r="N26" s="26"/>
      <c r="O26" s="26"/>
      <c r="P26" s="21">
        <f>+E26-F26-G26-N26-O26-H26-I26-M26</f>
        <v>41167.18</v>
      </c>
    </row>
    <row r="27" spans="1:16" ht="18.75" x14ac:dyDescent="0.3">
      <c r="A27" s="15">
        <v>17</v>
      </c>
      <c r="B27" s="22" t="s">
        <v>46</v>
      </c>
      <c r="C27" s="23" t="s">
        <v>47</v>
      </c>
      <c r="D27" s="27" t="s">
        <v>14</v>
      </c>
      <c r="E27" s="25">
        <v>60000</v>
      </c>
      <c r="F27" s="19">
        <v>3280.33</v>
      </c>
      <c r="G27" s="19">
        <v>25</v>
      </c>
      <c r="H27" s="19">
        <f t="shared" si="0"/>
        <v>1722</v>
      </c>
      <c r="I27" s="19">
        <f t="shared" si="1"/>
        <v>1824</v>
      </c>
      <c r="J27" s="19">
        <f t="shared" si="2"/>
        <v>4260</v>
      </c>
      <c r="K27" s="19">
        <f t="shared" si="3"/>
        <v>4254</v>
      </c>
      <c r="L27" s="20">
        <f t="shared" si="5"/>
        <v>544</v>
      </c>
      <c r="M27" s="28">
        <v>1254.4100000000001</v>
      </c>
      <c r="N27" s="26"/>
      <c r="O27" s="26">
        <v>1031.6199999999999</v>
      </c>
      <c r="P27" s="21">
        <f t="shared" si="7"/>
        <v>50862.639999999992</v>
      </c>
    </row>
    <row r="28" spans="1:16" ht="18.75" x14ac:dyDescent="0.25">
      <c r="A28" s="15">
        <v>18</v>
      </c>
      <c r="B28" s="22" t="s">
        <v>48</v>
      </c>
      <c r="C28" s="23" t="s">
        <v>49</v>
      </c>
      <c r="D28" s="27" t="s">
        <v>14</v>
      </c>
      <c r="E28" s="25">
        <v>30000</v>
      </c>
      <c r="F28" s="19">
        <f t="shared" si="4"/>
        <v>0</v>
      </c>
      <c r="G28" s="19">
        <v>25</v>
      </c>
      <c r="H28" s="19">
        <f t="shared" si="0"/>
        <v>861</v>
      </c>
      <c r="I28" s="19">
        <f t="shared" si="1"/>
        <v>912</v>
      </c>
      <c r="J28" s="19">
        <f t="shared" si="2"/>
        <v>2130</v>
      </c>
      <c r="K28" s="19">
        <f t="shared" si="3"/>
        <v>2127</v>
      </c>
      <c r="L28" s="20">
        <f t="shared" si="5"/>
        <v>345</v>
      </c>
      <c r="M28" s="20"/>
      <c r="N28" s="26"/>
      <c r="O28" s="26"/>
      <c r="P28" s="21">
        <f t="shared" si="7"/>
        <v>28202</v>
      </c>
    </row>
    <row r="29" spans="1:16" ht="18.75" x14ac:dyDescent="0.25">
      <c r="A29" s="15">
        <v>19</v>
      </c>
      <c r="B29" s="22" t="s">
        <v>50</v>
      </c>
      <c r="C29" s="23" t="s">
        <v>51</v>
      </c>
      <c r="D29" s="27" t="s">
        <v>14</v>
      </c>
      <c r="E29" s="25">
        <v>20000</v>
      </c>
      <c r="F29" s="19">
        <f t="shared" si="4"/>
        <v>0</v>
      </c>
      <c r="G29" s="19">
        <v>25</v>
      </c>
      <c r="H29" s="19">
        <f t="shared" si="0"/>
        <v>574</v>
      </c>
      <c r="I29" s="19">
        <f t="shared" si="1"/>
        <v>608</v>
      </c>
      <c r="J29" s="19">
        <f t="shared" si="2"/>
        <v>1420</v>
      </c>
      <c r="K29" s="19">
        <f t="shared" si="3"/>
        <v>1418</v>
      </c>
      <c r="L29" s="20">
        <f t="shared" si="5"/>
        <v>230</v>
      </c>
      <c r="M29" s="20"/>
      <c r="N29" s="29">
        <v>932.25</v>
      </c>
      <c r="O29" s="26"/>
      <c r="P29" s="21">
        <f t="shared" si="7"/>
        <v>17860.75</v>
      </c>
    </row>
    <row r="30" spans="1:16" ht="18.75" x14ac:dyDescent="0.25">
      <c r="A30" s="15">
        <v>20</v>
      </c>
      <c r="B30" s="22" t="s">
        <v>52</v>
      </c>
      <c r="C30" s="23" t="s">
        <v>53</v>
      </c>
      <c r="D30" s="27" t="s">
        <v>14</v>
      </c>
      <c r="E30" s="25">
        <v>50000</v>
      </c>
      <c r="F30" s="19">
        <f t="shared" si="4"/>
        <v>1854</v>
      </c>
      <c r="G30" s="19">
        <v>25</v>
      </c>
      <c r="H30" s="19">
        <f t="shared" si="0"/>
        <v>1435</v>
      </c>
      <c r="I30" s="19">
        <f t="shared" si="1"/>
        <v>1520</v>
      </c>
      <c r="J30" s="19">
        <f t="shared" si="2"/>
        <v>3550</v>
      </c>
      <c r="K30" s="19">
        <f t="shared" si="3"/>
        <v>3545</v>
      </c>
      <c r="L30" s="20">
        <f t="shared" si="5"/>
        <v>544</v>
      </c>
      <c r="M30" s="20"/>
      <c r="N30" s="26">
        <v>932.25</v>
      </c>
      <c r="O30" s="26"/>
      <c r="P30" s="21">
        <f t="shared" si="7"/>
        <v>44233.75</v>
      </c>
    </row>
    <row r="31" spans="1:16" ht="18.75" x14ac:dyDescent="0.3">
      <c r="A31" s="15">
        <v>21</v>
      </c>
      <c r="B31" s="22" t="s">
        <v>54</v>
      </c>
      <c r="C31" s="23" t="s">
        <v>55</v>
      </c>
      <c r="D31" s="27" t="s">
        <v>14</v>
      </c>
      <c r="E31" s="25">
        <v>30000</v>
      </c>
      <c r="F31" s="19">
        <f t="shared" si="4"/>
        <v>0</v>
      </c>
      <c r="G31" s="19">
        <v>25</v>
      </c>
      <c r="H31" s="19">
        <f t="shared" si="0"/>
        <v>861</v>
      </c>
      <c r="I31" s="19">
        <f t="shared" si="1"/>
        <v>912</v>
      </c>
      <c r="J31" s="19">
        <f t="shared" si="2"/>
        <v>2130</v>
      </c>
      <c r="K31" s="19">
        <f t="shared" si="3"/>
        <v>2127</v>
      </c>
      <c r="L31" s="20">
        <f t="shared" si="5"/>
        <v>345</v>
      </c>
      <c r="M31" s="28">
        <v>968.68</v>
      </c>
      <c r="N31" s="26">
        <v>1380.3</v>
      </c>
      <c r="O31" s="26"/>
      <c r="P31" s="21">
        <f t="shared" si="7"/>
        <v>25853.02</v>
      </c>
    </row>
    <row r="32" spans="1:16" ht="18.75" x14ac:dyDescent="0.25">
      <c r="A32" s="15">
        <v>22</v>
      </c>
      <c r="B32" s="22" t="s">
        <v>56</v>
      </c>
      <c r="C32" s="23" t="s">
        <v>57</v>
      </c>
      <c r="D32" s="27" t="s">
        <v>14</v>
      </c>
      <c r="E32" s="25">
        <v>20000</v>
      </c>
      <c r="F32" s="19">
        <f t="shared" si="4"/>
        <v>0</v>
      </c>
      <c r="G32" s="19">
        <v>25</v>
      </c>
      <c r="H32" s="19">
        <f t="shared" si="0"/>
        <v>574</v>
      </c>
      <c r="I32" s="19">
        <f t="shared" si="1"/>
        <v>608</v>
      </c>
      <c r="J32" s="19">
        <f t="shared" si="2"/>
        <v>1420</v>
      </c>
      <c r="K32" s="19">
        <f t="shared" si="3"/>
        <v>1418</v>
      </c>
      <c r="L32" s="20">
        <f t="shared" si="5"/>
        <v>230</v>
      </c>
      <c r="M32" s="20"/>
      <c r="N32" s="26"/>
      <c r="O32" s="32"/>
      <c r="P32" s="21">
        <f t="shared" si="7"/>
        <v>18793</v>
      </c>
    </row>
    <row r="33" spans="1:16" ht="18.75" x14ac:dyDescent="0.25">
      <c r="A33" s="15">
        <v>23</v>
      </c>
      <c r="B33" s="22" t="s">
        <v>58</v>
      </c>
      <c r="C33" s="23" t="s">
        <v>59</v>
      </c>
      <c r="D33" s="27" t="s">
        <v>14</v>
      </c>
      <c r="E33" s="25">
        <v>15000</v>
      </c>
      <c r="F33" s="19">
        <f t="shared" si="4"/>
        <v>0</v>
      </c>
      <c r="G33" s="19">
        <v>25</v>
      </c>
      <c r="H33" s="19">
        <f t="shared" si="0"/>
        <v>430.5</v>
      </c>
      <c r="I33" s="19">
        <f t="shared" si="1"/>
        <v>456</v>
      </c>
      <c r="J33" s="19">
        <f t="shared" si="2"/>
        <v>1065</v>
      </c>
      <c r="K33" s="19">
        <f t="shared" si="3"/>
        <v>1063.5</v>
      </c>
      <c r="L33" s="20">
        <f t="shared" si="5"/>
        <v>172.5</v>
      </c>
      <c r="M33" s="20"/>
      <c r="N33" s="26"/>
      <c r="O33" s="26"/>
      <c r="P33" s="21">
        <f t="shared" si="7"/>
        <v>14088.5</v>
      </c>
    </row>
    <row r="34" spans="1:16" ht="18.75" x14ac:dyDescent="0.25">
      <c r="A34" s="15">
        <v>24</v>
      </c>
      <c r="B34" s="22" t="s">
        <v>60</v>
      </c>
      <c r="C34" s="23" t="s">
        <v>61</v>
      </c>
      <c r="D34" s="27" t="s">
        <v>14</v>
      </c>
      <c r="E34" s="25">
        <v>15000</v>
      </c>
      <c r="F34" s="19">
        <f t="shared" si="4"/>
        <v>0</v>
      </c>
      <c r="G34" s="19">
        <v>25</v>
      </c>
      <c r="H34" s="19">
        <f t="shared" si="0"/>
        <v>430.5</v>
      </c>
      <c r="I34" s="19">
        <f t="shared" si="1"/>
        <v>456</v>
      </c>
      <c r="J34" s="19">
        <f t="shared" si="2"/>
        <v>1065</v>
      </c>
      <c r="K34" s="19">
        <f t="shared" si="3"/>
        <v>1063.5</v>
      </c>
      <c r="L34" s="20">
        <f t="shared" si="5"/>
        <v>172.5</v>
      </c>
      <c r="M34" s="20"/>
      <c r="N34" s="26"/>
      <c r="O34" s="32"/>
      <c r="P34" s="21">
        <f t="shared" si="7"/>
        <v>14088.5</v>
      </c>
    </row>
    <row r="35" spans="1:16" ht="18.75" x14ac:dyDescent="0.25">
      <c r="A35" s="15">
        <v>25</v>
      </c>
      <c r="B35" s="22" t="s">
        <v>62</v>
      </c>
      <c r="C35" s="22" t="s">
        <v>63</v>
      </c>
      <c r="D35" s="27" t="s">
        <v>14</v>
      </c>
      <c r="E35" s="25">
        <v>70000</v>
      </c>
      <c r="F35" s="19">
        <f t="shared" si="4"/>
        <v>5368.44</v>
      </c>
      <c r="G35" s="19">
        <v>25</v>
      </c>
      <c r="H35" s="19">
        <f t="shared" si="0"/>
        <v>2009</v>
      </c>
      <c r="I35" s="19">
        <f t="shared" si="1"/>
        <v>2128</v>
      </c>
      <c r="J35" s="19">
        <f t="shared" si="2"/>
        <v>4970</v>
      </c>
      <c r="K35" s="19">
        <f t="shared" si="3"/>
        <v>4963</v>
      </c>
      <c r="L35" s="20">
        <f t="shared" si="5"/>
        <v>544</v>
      </c>
      <c r="M35" s="20"/>
      <c r="N35" s="26"/>
      <c r="O35" s="23"/>
      <c r="P35" s="21">
        <f t="shared" si="7"/>
        <v>60469.56</v>
      </c>
    </row>
    <row r="36" spans="1:16" ht="18.75" x14ac:dyDescent="0.25">
      <c r="A36" s="15">
        <v>26</v>
      </c>
      <c r="B36" s="22" t="s">
        <v>64</v>
      </c>
      <c r="C36" s="22" t="s">
        <v>65</v>
      </c>
      <c r="D36" s="27" t="s">
        <v>14</v>
      </c>
      <c r="E36" s="25">
        <v>55000</v>
      </c>
      <c r="F36" s="19">
        <f t="shared" si="4"/>
        <v>2559.67</v>
      </c>
      <c r="G36" s="19">
        <v>25</v>
      </c>
      <c r="H36" s="19">
        <f t="shared" si="0"/>
        <v>1578.5</v>
      </c>
      <c r="I36" s="19">
        <f t="shared" si="1"/>
        <v>1672</v>
      </c>
      <c r="J36" s="19">
        <f t="shared" si="2"/>
        <v>3905</v>
      </c>
      <c r="K36" s="19">
        <f t="shared" si="3"/>
        <v>3899.5</v>
      </c>
      <c r="L36" s="20">
        <f t="shared" si="5"/>
        <v>544</v>
      </c>
      <c r="M36" s="20"/>
      <c r="N36" s="26"/>
      <c r="O36" s="23"/>
      <c r="P36" s="21">
        <f t="shared" si="7"/>
        <v>49164.83</v>
      </c>
    </row>
    <row r="37" spans="1:16" ht="19.5" thickBot="1" x14ac:dyDescent="0.3">
      <c r="A37" s="15">
        <v>27</v>
      </c>
      <c r="B37" s="33" t="s">
        <v>66</v>
      </c>
      <c r="C37" s="33" t="s">
        <v>67</v>
      </c>
      <c r="D37" s="27" t="s">
        <v>14</v>
      </c>
      <c r="E37" s="34">
        <v>30000</v>
      </c>
      <c r="F37" s="19">
        <f t="shared" si="4"/>
        <v>0</v>
      </c>
      <c r="G37" s="19">
        <v>25</v>
      </c>
      <c r="H37" s="19">
        <f t="shared" si="0"/>
        <v>861</v>
      </c>
      <c r="I37" s="19">
        <f t="shared" si="1"/>
        <v>912</v>
      </c>
      <c r="J37" s="19">
        <f t="shared" si="2"/>
        <v>2130</v>
      </c>
      <c r="K37" s="19">
        <f t="shared" si="3"/>
        <v>2127</v>
      </c>
      <c r="L37" s="20">
        <f t="shared" si="5"/>
        <v>345</v>
      </c>
      <c r="M37" s="20"/>
      <c r="N37" s="26"/>
      <c r="O37" s="35"/>
      <c r="P37" s="21">
        <f>+E37-F37-G37-N37-O37-H37-I37-M37</f>
        <v>28202</v>
      </c>
    </row>
    <row r="38" spans="1:16" ht="19.5" thickBot="1" x14ac:dyDescent="0.3">
      <c r="A38" s="42" t="s">
        <v>68</v>
      </c>
      <c r="B38" s="43"/>
      <c r="C38" s="43"/>
      <c r="D38" s="43"/>
      <c r="E38" s="36">
        <f>SUM(E11:E37)</f>
        <v>2090000</v>
      </c>
      <c r="F38" s="36">
        <f>SUM(F11:F37)</f>
        <v>239380.81000000003</v>
      </c>
      <c r="G38" s="36">
        <f t="shared" ref="G38:O38" si="8">SUM(G11:G37)</f>
        <v>675</v>
      </c>
      <c r="H38" s="36">
        <f t="shared" si="8"/>
        <v>58878.619999999995</v>
      </c>
      <c r="I38" s="36">
        <f t="shared" si="8"/>
        <v>56841.3</v>
      </c>
      <c r="J38" s="36">
        <f>SUM(J11:J37)</f>
        <v>145657.91999999998</v>
      </c>
      <c r="K38" s="36">
        <f>SUM(K11:K37)</f>
        <v>132567.39000000001</v>
      </c>
      <c r="L38" s="36">
        <f>SUM(L11:L37)</f>
        <v>12667</v>
      </c>
      <c r="M38" s="36">
        <f>SUM(M11:M37)</f>
        <v>2660.5800000000181</v>
      </c>
      <c r="N38" s="36">
        <f>SUM(N11:N37)</f>
        <v>9734.4</v>
      </c>
      <c r="O38" s="36">
        <f t="shared" si="8"/>
        <v>2063.2399999999998</v>
      </c>
      <c r="P38" s="37">
        <f>SUM(P11:P37)</f>
        <v>1719766.0500000003</v>
      </c>
    </row>
    <row r="39" spans="1:16" ht="23.25" x14ac:dyDescent="0.35">
      <c r="A39" s="3"/>
      <c r="B39" s="4"/>
      <c r="C39" s="4"/>
      <c r="D39" s="4"/>
      <c r="E39" s="4"/>
      <c r="F39" s="4"/>
      <c r="G39" s="5"/>
      <c r="H39" s="38"/>
      <c r="I39" s="38"/>
      <c r="J39" s="38"/>
      <c r="K39" s="38"/>
      <c r="L39" s="38"/>
      <c r="M39" s="38"/>
      <c r="N39" s="38"/>
      <c r="O39" s="38"/>
      <c r="P39" s="38"/>
    </row>
  </sheetData>
  <mergeCells count="5">
    <mergeCell ref="A6:P6"/>
    <mergeCell ref="A7:P7"/>
    <mergeCell ref="A8:P8"/>
    <mergeCell ref="L9:P9"/>
    <mergeCell ref="A38:D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Fijos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geografia</dc:creator>
  <cp:lastModifiedBy>TIC-01</cp:lastModifiedBy>
  <dcterms:created xsi:type="dcterms:W3CDTF">2018-06-19T14:54:09Z</dcterms:created>
  <dcterms:modified xsi:type="dcterms:W3CDTF">2018-06-19T17:36:51Z</dcterms:modified>
</cp:coreProperties>
</file>