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B8D5F38C-503D-4573-91C3-7F5BF4197DD8}" xr6:coauthVersionLast="34" xr6:coauthVersionMax="34" xr10:uidLastSave="{00000000-0000-0000-0000-000000000000}"/>
  <bookViews>
    <workbookView xWindow="0" yWindow="0" windowWidth="20490" windowHeight="7545" xr2:uid="{C488226C-F728-4033-A766-1D039B989627}"/>
  </bookViews>
  <sheets>
    <sheet name="Nomina Contratados Jul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I28" i="1"/>
  <c r="G28" i="1"/>
  <c r="N27" i="1"/>
  <c r="M27" i="1"/>
  <c r="L27" i="1"/>
  <c r="K27" i="1"/>
  <c r="J27" i="1"/>
  <c r="H27" i="1" s="1"/>
  <c r="R27" i="1" s="1"/>
  <c r="N26" i="1"/>
  <c r="M26" i="1"/>
  <c r="L26" i="1"/>
  <c r="K26" i="1"/>
  <c r="J26" i="1"/>
  <c r="H26" i="1" s="1"/>
  <c r="R26" i="1" s="1"/>
  <c r="N25" i="1"/>
  <c r="M25" i="1"/>
  <c r="L25" i="1"/>
  <c r="K25" i="1"/>
  <c r="J25" i="1"/>
  <c r="H25" i="1"/>
  <c r="R25" i="1" s="1"/>
  <c r="N24" i="1"/>
  <c r="M24" i="1"/>
  <c r="L24" i="1"/>
  <c r="K24" i="1"/>
  <c r="J24" i="1"/>
  <c r="H24" i="1"/>
  <c r="R24" i="1" s="1"/>
  <c r="N23" i="1"/>
  <c r="M23" i="1"/>
  <c r="L23" i="1"/>
  <c r="K23" i="1"/>
  <c r="J23" i="1"/>
  <c r="H23" i="1" s="1"/>
  <c r="R23" i="1" s="1"/>
  <c r="N22" i="1"/>
  <c r="M22" i="1"/>
  <c r="L22" i="1"/>
  <c r="K22" i="1"/>
  <c r="J22" i="1"/>
  <c r="H22" i="1" s="1"/>
  <c r="R22" i="1" s="1"/>
  <c r="N21" i="1"/>
  <c r="M21" i="1"/>
  <c r="L21" i="1"/>
  <c r="K21" i="1"/>
  <c r="J21" i="1"/>
  <c r="H21" i="1"/>
  <c r="R21" i="1" s="1"/>
  <c r="N20" i="1"/>
  <c r="M20" i="1"/>
  <c r="L20" i="1"/>
  <c r="K20" i="1"/>
  <c r="J20" i="1"/>
  <c r="H20" i="1"/>
  <c r="R20" i="1" s="1"/>
  <c r="N19" i="1"/>
  <c r="M19" i="1"/>
  <c r="L19" i="1"/>
  <c r="K19" i="1"/>
  <c r="H19" i="1" s="1"/>
  <c r="R19" i="1" s="1"/>
  <c r="J19" i="1"/>
  <c r="N18" i="1"/>
  <c r="M18" i="1"/>
  <c r="L18" i="1"/>
  <c r="K18" i="1"/>
  <c r="J18" i="1"/>
  <c r="H18" i="1" s="1"/>
  <c r="R18" i="1" s="1"/>
  <c r="N17" i="1"/>
  <c r="M17" i="1"/>
  <c r="L17" i="1"/>
  <c r="K17" i="1"/>
  <c r="J17" i="1"/>
  <c r="H17" i="1"/>
  <c r="R17" i="1" s="1"/>
  <c r="N16" i="1"/>
  <c r="M16" i="1"/>
  <c r="L16" i="1"/>
  <c r="K16" i="1"/>
  <c r="J16" i="1"/>
  <c r="H16" i="1"/>
  <c r="R16" i="1" s="1"/>
  <c r="N15" i="1"/>
  <c r="M15" i="1"/>
  <c r="L15" i="1"/>
  <c r="K15" i="1"/>
  <c r="H15" i="1" s="1"/>
  <c r="R15" i="1" s="1"/>
  <c r="J15" i="1"/>
  <c r="P14" i="1"/>
  <c r="N14" i="1"/>
  <c r="M14" i="1"/>
  <c r="L14" i="1"/>
  <c r="K14" i="1"/>
  <c r="H14" i="1" s="1"/>
  <c r="R14" i="1" s="1"/>
  <c r="J14" i="1"/>
  <c r="P13" i="1"/>
  <c r="P28" i="1" s="1"/>
  <c r="N13" i="1"/>
  <c r="M13" i="1"/>
  <c r="L13" i="1"/>
  <c r="K13" i="1"/>
  <c r="J13" i="1"/>
  <c r="H13" i="1" s="1"/>
  <c r="R13" i="1" s="1"/>
  <c r="N12" i="1"/>
  <c r="N28" i="1" s="1"/>
  <c r="M12" i="1"/>
  <c r="M28" i="1" s="1"/>
  <c r="L12" i="1"/>
  <c r="L28" i="1" s="1"/>
  <c r="K12" i="1"/>
  <c r="K28" i="1" s="1"/>
  <c r="J12" i="1"/>
  <c r="H12" i="1" s="1"/>
  <c r="R12" i="1" l="1"/>
  <c r="R28" i="1" s="1"/>
  <c r="H28" i="1"/>
  <c r="J28" i="1"/>
</calcChain>
</file>

<file path=xl/sharedStrings.xml><?xml version="1.0" encoding="utf-8"?>
<sst xmlns="http://schemas.openxmlformats.org/spreadsheetml/2006/main" count="69" uniqueCount="52">
  <si>
    <t xml:space="preserve">NOMINA DE PAGO DEL PERSONAL CONTRATADO </t>
  </si>
  <si>
    <t>Mes: Julio 2018</t>
  </si>
  <si>
    <t>En RD$</t>
  </si>
  <si>
    <t xml:space="preserve">No. </t>
  </si>
  <si>
    <t>BENEFICIARIO</t>
  </si>
  <si>
    <t>CARGO</t>
  </si>
  <si>
    <t>ESTATUS</t>
  </si>
  <si>
    <t>FECHA INICIO</t>
  </si>
  <si>
    <t>FECHA TERMINO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</si>
  <si>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</si>
  <si>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</si>
  <si>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</si>
  <si>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</si>
  <si>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</si>
  <si>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</si>
  <si>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</si>
  <si>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</si>
  <si>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OTROS DESCUENTOS </t>
  </si>
  <si>
    <t xml:space="preserve">SEGURO MEDICO </t>
  </si>
  <si>
    <t>PDSS</t>
  </si>
  <si>
    <t>SUELDO NETO</t>
  </si>
  <si>
    <t>Pedro Luis Gagoc Clerigo</t>
  </si>
  <si>
    <t xml:space="preserve">Asesor </t>
  </si>
  <si>
    <t xml:space="preserve">Contratrado </t>
  </si>
  <si>
    <t xml:space="preserve">karen Gissell Medina Hidalgo </t>
  </si>
  <si>
    <t xml:space="preserve">Analista Territorial </t>
  </si>
  <si>
    <t>Yovanny Portes Ramirez</t>
  </si>
  <si>
    <t>Conserje</t>
  </si>
  <si>
    <t>Gerkery José Soto Roque</t>
  </si>
  <si>
    <t xml:space="preserve">Analista de Infraestructura de Datos Espaciales </t>
  </si>
  <si>
    <t xml:space="preserve">Rafael Ubaldo Requeña Collado </t>
  </si>
  <si>
    <t xml:space="preserve">Chofer </t>
  </si>
  <si>
    <t>Luis Manuel Beato Valdez</t>
  </si>
  <si>
    <t xml:space="preserve">Auxiliar de Mantenimiento </t>
  </si>
  <si>
    <t xml:space="preserve">Deidysel Brito Reynoso </t>
  </si>
  <si>
    <t>Soporte Administrativo</t>
  </si>
  <si>
    <t xml:space="preserve">Silvia Australia Diaz Peralta </t>
  </si>
  <si>
    <t xml:space="preserve">Raquel Altagracia Bernard Araujo </t>
  </si>
  <si>
    <t xml:space="preserve">Analista de Desarrollo Organizacional </t>
  </si>
  <si>
    <t xml:space="preserve">Estefania La Paz Rodriguez </t>
  </si>
  <si>
    <t xml:space="preserve">Responsable de Acceso a la Información Pública </t>
  </si>
  <si>
    <t>Marcos Villaman Liriano</t>
  </si>
  <si>
    <t xml:space="preserve">Analista de Cooperación Internacional </t>
  </si>
  <si>
    <t xml:space="preserve">Lissette Naomi Rodriguez Medina </t>
  </si>
  <si>
    <t xml:space="preserve">Analista Ambiental </t>
  </si>
  <si>
    <t xml:space="preserve">Dominic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</si>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</sst>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vertical="center"/>
    </xf>
    <xf numFmtId="14" fontId="4" fillId="0" borderId="8" xfId="0" applyNumberFormat="1" applyFont="1" applyFill="1" applyBorder="1" applyAlignment="1">
      <alignment horizontal="center" vertical="center"/>
    </xf>
    <xf numFmtId="164" fontId="4" fillId="0" borderId="7" xfId="1" applyFont="1" applyFill="1" applyBorder="1" applyAlignment="1"/>
    <xf numFmtId="164" fontId="4" fillId="0" borderId="7" xfId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164" fontId="4" fillId="0" borderId="9" xfId="1" applyFont="1" applyFill="1" applyBorder="1" applyAlignment="1"/>
    <xf numFmtId="0" fontId="3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vertical="center"/>
    </xf>
    <xf numFmtId="164" fontId="4" fillId="0" borderId="8" xfId="1" applyFont="1" applyFill="1" applyBorder="1" applyAlignment="1">
      <alignment vertical="center"/>
    </xf>
    <xf numFmtId="164" fontId="4" fillId="0" borderId="8" xfId="1" applyFont="1" applyFill="1" applyBorder="1" applyAlignment="1"/>
    <xf numFmtId="164" fontId="4" fillId="0" borderId="11" xfId="1" applyFont="1" applyFill="1" applyBorder="1" applyAlignment="1"/>
    <xf numFmtId="164" fontId="4" fillId="0" borderId="8" xfId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vertical="center"/>
    </xf>
    <xf numFmtId="14" fontId="4" fillId="0" borderId="13" xfId="0" applyNumberFormat="1" applyFont="1" applyFill="1" applyBorder="1" applyAlignment="1">
      <alignment horizontal="center" vertical="center"/>
    </xf>
    <xf numFmtId="164" fontId="4" fillId="0" borderId="13" xfId="1" applyFont="1" applyFill="1" applyBorder="1" applyAlignment="1">
      <alignment vertical="center"/>
    </xf>
    <xf numFmtId="164" fontId="4" fillId="0" borderId="13" xfId="1" applyFont="1" applyFill="1" applyBorder="1" applyAlignment="1"/>
    <xf numFmtId="164" fontId="4" fillId="0" borderId="14" xfId="1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/>
    <xf numFmtId="164" fontId="3" fillId="2" borderId="16" xfId="0" applyNumberFormat="1" applyFont="1" applyFill="1" applyBorder="1" applyAlignment="1"/>
    <xf numFmtId="164" fontId="3" fillId="2" borderId="17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</xdr:row>
      <xdr:rowOff>66675</xdr:rowOff>
    </xdr:from>
    <xdr:to>
      <xdr:col>9</xdr:col>
      <xdr:colOff>17076</xdr:colOff>
      <xdr:row>5</xdr:row>
      <xdr:rowOff>57150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66CD9AC5-6EA7-4675-AB16-34749D39EA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257175"/>
          <a:ext cx="2245926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5A4E-C608-4DC5-9B53-E29BB9D91203}">
  <dimension ref="A7:R28"/>
  <sheetViews>
    <sheetView tabSelected="1" topLeftCell="C1" zoomScale="66" zoomScaleNormal="66" workbookViewId="0">
      <selection activeCell="E33" sqref="E33"/>
    </sheetView>
  </sheetViews>
  <sheetFormatPr baseColWidth="10" defaultRowHeight="15" x14ac:dyDescent="0.25"/>
  <cols>
    <col min="2" max="2" width="31.5703125" bestFit="1" customWidth="1"/>
    <col min="3" max="3" width="45" customWidth="1"/>
    <col min="4" max="4" width="15" customWidth="1"/>
    <col min="5" max="5" width="15.5703125" customWidth="1"/>
    <col min="6" max="6" width="17.5703125" customWidth="1"/>
    <col min="7" max="7" width="18.28515625" customWidth="1"/>
    <col min="10" max="10" width="16.85546875" customWidth="1"/>
    <col min="11" max="11" width="18.85546875" customWidth="1"/>
    <col min="12" max="12" width="15.85546875" customWidth="1"/>
    <col min="13" max="13" width="17.5703125" customWidth="1"/>
    <col min="14" max="14" width="17.85546875" customWidth="1"/>
    <col min="15" max="15" width="19.140625" customWidth="1"/>
    <col min="16" max="16" width="16.140625" customWidth="1"/>
    <col min="17" max="17" width="8.85546875" customWidth="1"/>
    <col min="18" max="18" width="14.7109375" customWidth="1"/>
  </cols>
  <sheetData>
    <row r="7" spans="1:18" x14ac:dyDescent="0.25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x14ac:dyDescent="0.25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x14ac:dyDescent="0.2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5.75" thickBot="1" x14ac:dyDescent="0.3"/>
    <row r="11" spans="1:18" ht="15.75" thickBot="1" x14ac:dyDescent="0.3">
      <c r="A11" s="1" t="s">
        <v>3</v>
      </c>
      <c r="B11" s="2" t="s">
        <v>4</v>
      </c>
      <c r="C11" s="2" t="s">
        <v>5</v>
      </c>
      <c r="D11" s="3" t="s">
        <v>6</v>
      </c>
      <c r="E11" s="3" t="s">
        <v>7</v>
      </c>
      <c r="F11" s="4" t="s">
        <v>8</v>
      </c>
      <c r="G11" s="1" t="s">
        <v>9</v>
      </c>
      <c r="H11" s="2" t="s">
        <v>10</v>
      </c>
      <c r="I11" s="2" t="s">
        <v>11</v>
      </c>
      <c r="J11" s="2" t="s">
        <v>12</v>
      </c>
      <c r="K11" s="2" t="s">
        <v>13</v>
      </c>
      <c r="L11" s="2" t="s">
        <v>14</v>
      </c>
      <c r="M11" s="2" t="s">
        <v>15</v>
      </c>
      <c r="N11" s="2" t="s">
        <v>16</v>
      </c>
      <c r="O11" s="2" t="s">
        <v>17</v>
      </c>
      <c r="P11" s="5" t="s">
        <v>18</v>
      </c>
      <c r="Q11" s="6" t="s">
        <v>19</v>
      </c>
      <c r="R11" s="7" t="s">
        <v>20</v>
      </c>
    </row>
    <row r="12" spans="1:18" x14ac:dyDescent="0.25">
      <c r="A12" s="8">
        <v>1</v>
      </c>
      <c r="B12" s="9" t="s">
        <v>21</v>
      </c>
      <c r="C12" s="9" t="s">
        <v>22</v>
      </c>
      <c r="D12" s="10" t="s">
        <v>23</v>
      </c>
      <c r="E12" s="11">
        <v>42776</v>
      </c>
      <c r="F12" s="11">
        <v>43141</v>
      </c>
      <c r="G12" s="12">
        <v>110000</v>
      </c>
      <c r="H12" s="1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14457.69</v>
      </c>
      <c r="I12" s="13">
        <v>25</v>
      </c>
      <c r="J12" s="12">
        <f>ROUND(IF((G12)&gt;(11826*20),((11826*20)*0.0287),(G12)*0.0287),2)</f>
        <v>3157</v>
      </c>
      <c r="K12" s="12">
        <f>ROUND(IF((G12)&gt;(11826*10),((11826*10)*0.0304),(G12)*0.0304),2)</f>
        <v>3344</v>
      </c>
      <c r="L12" s="12">
        <f t="shared" ref="L12:L21" si="0">ROUND(IF((G12)&gt;(11826*10),((11826*10)*0.0709),(G12)*0.0709),2)</f>
        <v>7799</v>
      </c>
      <c r="M12" s="12">
        <f t="shared" ref="M12:M21" si="1">ROUND(IF((G12)&gt;(11826*20),((11826*20)*0.071),(G12)*0.071),2)</f>
        <v>7810</v>
      </c>
      <c r="N12" s="12">
        <f t="shared" ref="N12:N21" si="2">+ROUND(IF(G12&gt;(11826*4),((11826*4)*0.0115),G12*0.0115),2)</f>
        <v>544</v>
      </c>
      <c r="O12" s="12"/>
      <c r="P12" s="14">
        <v>4304.92</v>
      </c>
      <c r="Q12" s="15"/>
      <c r="R12" s="16">
        <f>+G12-H12-O12-I12-J12-K12-P12-Q12</f>
        <v>84711.39</v>
      </c>
    </row>
    <row r="13" spans="1:18" x14ac:dyDescent="0.25">
      <c r="A13" s="17">
        <v>2</v>
      </c>
      <c r="B13" s="18" t="s">
        <v>24</v>
      </c>
      <c r="C13" s="18" t="s">
        <v>25</v>
      </c>
      <c r="D13" s="19" t="s">
        <v>23</v>
      </c>
      <c r="E13" s="11">
        <v>42776</v>
      </c>
      <c r="F13" s="11">
        <v>43141</v>
      </c>
      <c r="G13" s="20">
        <v>50000</v>
      </c>
      <c r="H13" s="21">
        <f t="shared" ref="H13:H27" si="3"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1854</v>
      </c>
      <c r="I13" s="20">
        <v>25</v>
      </c>
      <c r="J13" s="21">
        <f t="shared" ref="J13:J21" si="4">ROUND(IF((G13)&gt;(11826*20),((11826*20)*0.0287),(G13)*0.0287),2)</f>
        <v>1435</v>
      </c>
      <c r="K13" s="21">
        <f t="shared" ref="K13:K21" si="5">ROUND(IF((G13)&gt;(11826*10),((11826*10)*0.0304),(G13)*0.0304),2)</f>
        <v>1520</v>
      </c>
      <c r="L13" s="21">
        <f t="shared" si="0"/>
        <v>3545</v>
      </c>
      <c r="M13" s="21">
        <f t="shared" si="1"/>
        <v>3550</v>
      </c>
      <c r="N13" s="21">
        <f t="shared" si="2"/>
        <v>544</v>
      </c>
      <c r="O13" s="21"/>
      <c r="P13" s="20">
        <f>-Q33</f>
        <v>0</v>
      </c>
      <c r="Q13" s="19"/>
      <c r="R13" s="22">
        <f t="shared" ref="R13:R27" si="6">+G13-H13-O13-I13-J13-K13-P13-Q13</f>
        <v>45166</v>
      </c>
    </row>
    <row r="14" spans="1:18" x14ac:dyDescent="0.25">
      <c r="A14" s="17">
        <v>3</v>
      </c>
      <c r="B14" s="18" t="s">
        <v>26</v>
      </c>
      <c r="C14" s="18" t="s">
        <v>27</v>
      </c>
      <c r="D14" s="19" t="s">
        <v>23</v>
      </c>
      <c r="E14" s="11">
        <v>43160</v>
      </c>
      <c r="F14" s="11">
        <v>43525</v>
      </c>
      <c r="G14" s="21">
        <v>15000</v>
      </c>
      <c r="H14" s="21">
        <f t="shared" si="3"/>
        <v>0</v>
      </c>
      <c r="I14" s="20">
        <v>25</v>
      </c>
      <c r="J14" s="21">
        <f t="shared" si="4"/>
        <v>430.5</v>
      </c>
      <c r="K14" s="21">
        <f t="shared" si="5"/>
        <v>456</v>
      </c>
      <c r="L14" s="21">
        <f t="shared" si="0"/>
        <v>1063.5</v>
      </c>
      <c r="M14" s="21">
        <f t="shared" si="1"/>
        <v>1065</v>
      </c>
      <c r="N14" s="21">
        <f t="shared" si="2"/>
        <v>172.5</v>
      </c>
      <c r="O14" s="21"/>
      <c r="P14" s="23">
        <f>-R33</f>
        <v>0</v>
      </c>
      <c r="Q14" s="20"/>
      <c r="R14" s="22">
        <f t="shared" si="6"/>
        <v>14088.5</v>
      </c>
    </row>
    <row r="15" spans="1:18" x14ac:dyDescent="0.25">
      <c r="A15" s="17">
        <v>4</v>
      </c>
      <c r="B15" s="24" t="s">
        <v>28</v>
      </c>
      <c r="C15" s="24" t="s">
        <v>29</v>
      </c>
      <c r="D15" s="19" t="s">
        <v>23</v>
      </c>
      <c r="E15" s="11">
        <v>43132</v>
      </c>
      <c r="F15" s="11">
        <v>43497</v>
      </c>
      <c r="G15" s="20">
        <v>50000</v>
      </c>
      <c r="H15" s="20">
        <f t="shared" si="3"/>
        <v>1854</v>
      </c>
      <c r="I15" s="20">
        <v>25</v>
      </c>
      <c r="J15" s="20">
        <f t="shared" si="4"/>
        <v>1435</v>
      </c>
      <c r="K15" s="21">
        <f t="shared" si="5"/>
        <v>1520</v>
      </c>
      <c r="L15" s="21">
        <f t="shared" si="0"/>
        <v>3545</v>
      </c>
      <c r="M15" s="21">
        <f t="shared" si="1"/>
        <v>3550</v>
      </c>
      <c r="N15" s="20">
        <f t="shared" si="2"/>
        <v>544</v>
      </c>
      <c r="O15" s="20"/>
      <c r="P15" s="20"/>
      <c r="Q15" s="19"/>
      <c r="R15" s="22">
        <f t="shared" si="6"/>
        <v>45166</v>
      </c>
    </row>
    <row r="16" spans="1:18" x14ac:dyDescent="0.25">
      <c r="A16" s="17">
        <v>5</v>
      </c>
      <c r="B16" s="18" t="s">
        <v>30</v>
      </c>
      <c r="C16" s="18" t="s">
        <v>31</v>
      </c>
      <c r="D16" s="19" t="s">
        <v>23</v>
      </c>
      <c r="E16" s="11">
        <v>43132</v>
      </c>
      <c r="F16" s="11">
        <v>43497</v>
      </c>
      <c r="G16" s="20">
        <v>20000</v>
      </c>
      <c r="H16" s="21">
        <f t="shared" si="3"/>
        <v>0</v>
      </c>
      <c r="I16" s="20">
        <v>25</v>
      </c>
      <c r="J16" s="21">
        <f t="shared" si="4"/>
        <v>574</v>
      </c>
      <c r="K16" s="21">
        <f t="shared" si="5"/>
        <v>608</v>
      </c>
      <c r="L16" s="21">
        <f t="shared" si="0"/>
        <v>1418</v>
      </c>
      <c r="M16" s="21">
        <f t="shared" si="1"/>
        <v>1420</v>
      </c>
      <c r="N16" s="20">
        <f t="shared" si="2"/>
        <v>230</v>
      </c>
      <c r="O16" s="20"/>
      <c r="P16" s="20"/>
      <c r="Q16" s="20"/>
      <c r="R16" s="22">
        <f t="shared" si="6"/>
        <v>18793</v>
      </c>
    </row>
    <row r="17" spans="1:18" x14ac:dyDescent="0.25">
      <c r="A17" s="17">
        <v>6</v>
      </c>
      <c r="B17" s="18" t="s">
        <v>32</v>
      </c>
      <c r="C17" s="18" t="s">
        <v>33</v>
      </c>
      <c r="D17" s="19" t="s">
        <v>23</v>
      </c>
      <c r="E17" s="11">
        <v>43132</v>
      </c>
      <c r="F17" s="11">
        <v>43497</v>
      </c>
      <c r="G17" s="20">
        <v>20000</v>
      </c>
      <c r="H17" s="21">
        <f t="shared" si="3"/>
        <v>0</v>
      </c>
      <c r="I17" s="20">
        <v>25</v>
      </c>
      <c r="J17" s="21">
        <f t="shared" si="4"/>
        <v>574</v>
      </c>
      <c r="K17" s="21">
        <f t="shared" si="5"/>
        <v>608</v>
      </c>
      <c r="L17" s="21">
        <f t="shared" si="0"/>
        <v>1418</v>
      </c>
      <c r="M17" s="21">
        <f t="shared" si="1"/>
        <v>1420</v>
      </c>
      <c r="N17" s="20">
        <f t="shared" si="2"/>
        <v>230</v>
      </c>
      <c r="O17" s="20"/>
      <c r="P17" s="20"/>
      <c r="Q17" s="20"/>
      <c r="R17" s="22">
        <f t="shared" si="6"/>
        <v>18793</v>
      </c>
    </row>
    <row r="18" spans="1:18" x14ac:dyDescent="0.25">
      <c r="A18" s="17">
        <v>7</v>
      </c>
      <c r="B18" s="18" t="s">
        <v>34</v>
      </c>
      <c r="C18" s="24" t="s">
        <v>35</v>
      </c>
      <c r="D18" s="19" t="s">
        <v>23</v>
      </c>
      <c r="E18" s="11">
        <v>43132</v>
      </c>
      <c r="F18" s="11">
        <v>43497</v>
      </c>
      <c r="G18" s="20">
        <v>30000</v>
      </c>
      <c r="H18" s="21">
        <f t="shared" si="3"/>
        <v>0</v>
      </c>
      <c r="I18" s="20">
        <v>25</v>
      </c>
      <c r="J18" s="21">
        <f t="shared" si="4"/>
        <v>861</v>
      </c>
      <c r="K18" s="21">
        <f t="shared" si="5"/>
        <v>912</v>
      </c>
      <c r="L18" s="21">
        <f t="shared" si="0"/>
        <v>2127</v>
      </c>
      <c r="M18" s="21">
        <f t="shared" si="1"/>
        <v>2130</v>
      </c>
      <c r="N18" s="20">
        <f t="shared" si="2"/>
        <v>345</v>
      </c>
      <c r="O18" s="20"/>
      <c r="P18" s="20"/>
      <c r="Q18" s="20"/>
      <c r="R18" s="22">
        <f t="shared" si="6"/>
        <v>28202</v>
      </c>
    </row>
    <row r="19" spans="1:18" x14ac:dyDescent="0.25">
      <c r="A19" s="17">
        <v>8</v>
      </c>
      <c r="B19" s="18" t="s">
        <v>36</v>
      </c>
      <c r="C19" s="24" t="s">
        <v>35</v>
      </c>
      <c r="D19" s="19" t="s">
        <v>23</v>
      </c>
      <c r="E19" s="11">
        <v>43132</v>
      </c>
      <c r="F19" s="11">
        <v>43497</v>
      </c>
      <c r="G19" s="20">
        <v>30000</v>
      </c>
      <c r="H19" s="21">
        <f t="shared" si="3"/>
        <v>0</v>
      </c>
      <c r="I19" s="20">
        <v>25</v>
      </c>
      <c r="J19" s="21">
        <f t="shared" si="4"/>
        <v>861</v>
      </c>
      <c r="K19" s="21">
        <f t="shared" si="5"/>
        <v>912</v>
      </c>
      <c r="L19" s="21">
        <f t="shared" si="0"/>
        <v>2127</v>
      </c>
      <c r="M19" s="21">
        <f t="shared" si="1"/>
        <v>2130</v>
      </c>
      <c r="N19" s="20">
        <f t="shared" si="2"/>
        <v>345</v>
      </c>
      <c r="O19" s="20">
        <v>3834</v>
      </c>
      <c r="P19" s="20"/>
      <c r="Q19" s="20"/>
      <c r="R19" s="22">
        <f>+G19-H19-O19-I19-J19-K19-P19-Q19</f>
        <v>24368</v>
      </c>
    </row>
    <row r="20" spans="1:18" x14ac:dyDescent="0.25">
      <c r="A20" s="17">
        <v>9</v>
      </c>
      <c r="B20" s="24" t="s">
        <v>37</v>
      </c>
      <c r="C20" s="18" t="s">
        <v>38</v>
      </c>
      <c r="D20" s="19" t="s">
        <v>23</v>
      </c>
      <c r="E20" s="11">
        <v>43132</v>
      </c>
      <c r="F20" s="11">
        <v>43497</v>
      </c>
      <c r="G20" s="20">
        <v>50000</v>
      </c>
      <c r="H20" s="21">
        <f t="shared" si="3"/>
        <v>1854</v>
      </c>
      <c r="I20" s="20">
        <v>25</v>
      </c>
      <c r="J20" s="21">
        <f t="shared" si="4"/>
        <v>1435</v>
      </c>
      <c r="K20" s="21">
        <f t="shared" si="5"/>
        <v>1520</v>
      </c>
      <c r="L20" s="21">
        <f t="shared" si="0"/>
        <v>3545</v>
      </c>
      <c r="M20" s="21">
        <f t="shared" si="1"/>
        <v>3550</v>
      </c>
      <c r="N20" s="20">
        <f t="shared" si="2"/>
        <v>544</v>
      </c>
      <c r="O20" s="20"/>
      <c r="P20" s="20"/>
      <c r="Q20" s="20"/>
      <c r="R20" s="22">
        <f t="shared" si="6"/>
        <v>45166</v>
      </c>
    </row>
    <row r="21" spans="1:18" ht="27" customHeight="1" x14ac:dyDescent="0.25">
      <c r="A21" s="17">
        <v>10</v>
      </c>
      <c r="B21" s="18" t="s">
        <v>39</v>
      </c>
      <c r="C21" s="45" t="s">
        <v>40</v>
      </c>
      <c r="D21" s="19" t="s">
        <v>23</v>
      </c>
      <c r="E21" s="11">
        <v>43132</v>
      </c>
      <c r="F21" s="11">
        <v>43497</v>
      </c>
      <c r="G21" s="20">
        <v>45000</v>
      </c>
      <c r="H21" s="21">
        <f t="shared" si="3"/>
        <v>1148.32</v>
      </c>
      <c r="I21" s="20">
        <v>25</v>
      </c>
      <c r="J21" s="21">
        <f t="shared" si="4"/>
        <v>1291.5</v>
      </c>
      <c r="K21" s="21">
        <f t="shared" si="5"/>
        <v>1368</v>
      </c>
      <c r="L21" s="21">
        <f t="shared" si="0"/>
        <v>3190.5</v>
      </c>
      <c r="M21" s="21">
        <f t="shared" si="1"/>
        <v>3195</v>
      </c>
      <c r="N21" s="20">
        <f t="shared" si="2"/>
        <v>517.5</v>
      </c>
      <c r="O21" s="20"/>
      <c r="P21" s="20"/>
      <c r="Q21" s="20"/>
      <c r="R21" s="22">
        <f t="shared" si="6"/>
        <v>41167.18</v>
      </c>
    </row>
    <row r="22" spans="1:18" ht="19.5" customHeight="1" x14ac:dyDescent="0.25">
      <c r="A22" s="17">
        <v>11</v>
      </c>
      <c r="B22" s="24" t="s">
        <v>41</v>
      </c>
      <c r="C22" s="25" t="s">
        <v>42</v>
      </c>
      <c r="D22" s="19" t="s">
        <v>23</v>
      </c>
      <c r="E22" s="11">
        <v>43132</v>
      </c>
      <c r="F22" s="11">
        <v>43497</v>
      </c>
      <c r="G22" s="20">
        <v>50000</v>
      </c>
      <c r="H22" s="21">
        <f t="shared" si="3"/>
        <v>1854</v>
      </c>
      <c r="I22" s="20">
        <v>25</v>
      </c>
      <c r="J22" s="21">
        <f>ROUND(IF((G22)&gt;(11826*20),((11826*20)*0.0287),(G22)*0.0287),2)</f>
        <v>1435</v>
      </c>
      <c r="K22" s="21">
        <f>ROUND(IF((G22)&gt;(11826*10),((11826*10)*0.0304),(G22)*0.0304),2)</f>
        <v>1520</v>
      </c>
      <c r="L22" s="21">
        <f>ROUND(IF((G22)&gt;(11826*10),((11826*10)*0.0709),(G22)*0.0709),2)</f>
        <v>3545</v>
      </c>
      <c r="M22" s="21">
        <f>ROUND(IF((G22)&gt;(11826*20),((11826*20)*0.071),(G22)*0.071),2)</f>
        <v>3550</v>
      </c>
      <c r="N22" s="20">
        <f>+ROUND(IF(G22&gt;(11826*4),((11826*4)*0.0115),G22*0.0115),2)</f>
        <v>544</v>
      </c>
      <c r="O22" s="20"/>
      <c r="P22" s="20"/>
      <c r="Q22" s="20"/>
      <c r="R22" s="22">
        <f t="shared" si="6"/>
        <v>45166</v>
      </c>
    </row>
    <row r="23" spans="1:18" ht="18" customHeight="1" x14ac:dyDescent="0.25">
      <c r="A23" s="17">
        <v>12</v>
      </c>
      <c r="B23" s="26" t="s">
        <v>43</v>
      </c>
      <c r="C23" s="27" t="s">
        <v>44</v>
      </c>
      <c r="D23" s="19" t="s">
        <v>23</v>
      </c>
      <c r="E23" s="11">
        <v>43195</v>
      </c>
      <c r="F23" s="11">
        <v>43560</v>
      </c>
      <c r="G23" s="20">
        <v>50000</v>
      </c>
      <c r="H23" s="21">
        <f t="shared" si="3"/>
        <v>1854</v>
      </c>
      <c r="I23" s="20">
        <v>25</v>
      </c>
      <c r="J23" s="21">
        <f t="shared" ref="J23:J27" si="7">ROUND(IF((G23)&gt;(11826*20),((11826*20)*0.0287),(G23)*0.0287),2)</f>
        <v>1435</v>
      </c>
      <c r="K23" s="21">
        <f t="shared" ref="K23:K27" si="8">ROUND(IF((G23)&gt;(11826*10),((11826*10)*0.0304),(G23)*0.0304),2)</f>
        <v>1520</v>
      </c>
      <c r="L23" s="21">
        <f t="shared" ref="L23:L27" si="9">ROUND(IF((G23)&gt;(11826*10),((11826*10)*0.0709),(G23)*0.0709),2)</f>
        <v>3545</v>
      </c>
      <c r="M23" s="21">
        <f t="shared" ref="M23:M27" si="10">ROUND(IF((G23)&gt;(11826*20),((11826*20)*0.071),(G23)*0.071),2)</f>
        <v>3550</v>
      </c>
      <c r="N23" s="20">
        <f t="shared" ref="N23:N27" si="11">+ROUND(IF(G23&gt;(11826*4),((11826*4)*0.0115),G23*0.0115),2)</f>
        <v>544</v>
      </c>
      <c r="O23" s="20"/>
      <c r="P23" s="20"/>
      <c r="Q23" s="20"/>
      <c r="R23" s="22">
        <f t="shared" si="6"/>
        <v>45166</v>
      </c>
    </row>
    <row r="24" spans="1:18" ht="13.5" customHeight="1" x14ac:dyDescent="0.25">
      <c r="A24" s="17">
        <v>13</v>
      </c>
      <c r="B24" s="26" t="s">
        <v>45</v>
      </c>
      <c r="C24" s="27" t="s">
        <v>46</v>
      </c>
      <c r="D24" s="19" t="s">
        <v>23</v>
      </c>
      <c r="E24" s="11">
        <v>43195</v>
      </c>
      <c r="F24" s="11">
        <v>43560</v>
      </c>
      <c r="G24" s="20">
        <v>80000</v>
      </c>
      <c r="H24" s="21">
        <f t="shared" si="3"/>
        <v>7400.94</v>
      </c>
      <c r="I24" s="20">
        <v>25</v>
      </c>
      <c r="J24" s="21">
        <f t="shared" si="7"/>
        <v>2296</v>
      </c>
      <c r="K24" s="21">
        <f t="shared" si="8"/>
        <v>2432</v>
      </c>
      <c r="L24" s="21">
        <f t="shared" si="9"/>
        <v>5672</v>
      </c>
      <c r="M24" s="21">
        <f t="shared" si="10"/>
        <v>5680</v>
      </c>
      <c r="N24" s="20">
        <f t="shared" si="11"/>
        <v>544</v>
      </c>
      <c r="O24" s="20"/>
      <c r="P24" s="20"/>
      <c r="Q24" s="20"/>
      <c r="R24" s="22">
        <f t="shared" si="6"/>
        <v>67846.06</v>
      </c>
    </row>
    <row r="25" spans="1:18" ht="18" customHeight="1" x14ac:dyDescent="0.25">
      <c r="A25" s="17">
        <v>14</v>
      </c>
      <c r="B25" s="28" t="s">
        <v>47</v>
      </c>
      <c r="C25" s="29" t="s">
        <v>48</v>
      </c>
      <c r="D25" s="19" t="s">
        <v>23</v>
      </c>
      <c r="E25" s="11">
        <v>43195</v>
      </c>
      <c r="F25" s="11">
        <v>43560</v>
      </c>
      <c r="G25" s="20">
        <v>50000</v>
      </c>
      <c r="H25" s="21">
        <f t="shared" si="3"/>
        <v>1854</v>
      </c>
      <c r="I25" s="20">
        <v>25</v>
      </c>
      <c r="J25" s="21">
        <f t="shared" si="7"/>
        <v>1435</v>
      </c>
      <c r="K25" s="21">
        <f t="shared" si="8"/>
        <v>1520</v>
      </c>
      <c r="L25" s="21">
        <f t="shared" si="9"/>
        <v>3545</v>
      </c>
      <c r="M25" s="21">
        <f t="shared" si="10"/>
        <v>3550</v>
      </c>
      <c r="N25" s="20">
        <f t="shared" si="11"/>
        <v>544</v>
      </c>
      <c r="O25" s="20"/>
      <c r="P25" s="20"/>
      <c r="Q25" s="20"/>
      <c r="R25" s="22">
        <f t="shared" si="6"/>
        <v>45166</v>
      </c>
    </row>
    <row r="26" spans="1:18" ht="14.25" customHeight="1" x14ac:dyDescent="0.25">
      <c r="A26" s="17">
        <v>15</v>
      </c>
      <c r="B26" s="26" t="s">
        <v>49</v>
      </c>
      <c r="C26" s="27" t="s">
        <v>50</v>
      </c>
      <c r="D26" s="19" t="s">
        <v>23</v>
      </c>
      <c r="E26" s="11">
        <v>43195</v>
      </c>
      <c r="F26" s="11">
        <v>43560</v>
      </c>
      <c r="G26" s="20">
        <v>50000</v>
      </c>
      <c r="H26" s="21">
        <f t="shared" si="3"/>
        <v>1854</v>
      </c>
      <c r="I26" s="20">
        <v>25</v>
      </c>
      <c r="J26" s="21">
        <f t="shared" si="7"/>
        <v>1435</v>
      </c>
      <c r="K26" s="21">
        <f t="shared" si="8"/>
        <v>1520</v>
      </c>
      <c r="L26" s="21">
        <f t="shared" si="9"/>
        <v>3545</v>
      </c>
      <c r="M26" s="21">
        <f t="shared" si="10"/>
        <v>3550</v>
      </c>
      <c r="N26" s="20">
        <f t="shared" si="11"/>
        <v>544</v>
      </c>
      <c r="O26" s="20"/>
      <c r="P26" s="20"/>
      <c r="Q26" s="20"/>
      <c r="R26" s="22">
        <f t="shared" si="6"/>
        <v>45166</v>
      </c>
    </row>
    <row r="27" spans="1:18" ht="19.5" customHeight="1" thickBot="1" x14ac:dyDescent="0.3">
      <c r="A27" s="30">
        <v>16</v>
      </c>
      <c r="B27" s="31" t="s">
        <v>51</v>
      </c>
      <c r="C27" s="32" t="s">
        <v>50</v>
      </c>
      <c r="D27" s="33" t="s">
        <v>23</v>
      </c>
      <c r="E27" s="34">
        <v>43195</v>
      </c>
      <c r="F27" s="34">
        <v>43560</v>
      </c>
      <c r="G27" s="35">
        <v>50000</v>
      </c>
      <c r="H27" s="36">
        <f t="shared" si="3"/>
        <v>1854</v>
      </c>
      <c r="I27" s="35">
        <v>25</v>
      </c>
      <c r="J27" s="36">
        <f t="shared" si="7"/>
        <v>1435</v>
      </c>
      <c r="K27" s="36">
        <f t="shared" si="8"/>
        <v>1520</v>
      </c>
      <c r="L27" s="36">
        <f t="shared" si="9"/>
        <v>3545</v>
      </c>
      <c r="M27" s="36">
        <f t="shared" si="10"/>
        <v>3550</v>
      </c>
      <c r="N27" s="35">
        <f t="shared" si="11"/>
        <v>544</v>
      </c>
      <c r="O27" s="35"/>
      <c r="P27" s="35"/>
      <c r="Q27" s="35"/>
      <c r="R27" s="37">
        <f t="shared" si="6"/>
        <v>45166</v>
      </c>
    </row>
    <row r="28" spans="1:18" ht="15.75" thickBot="1" x14ac:dyDescent="0.3">
      <c r="A28" s="38"/>
      <c r="B28" s="38"/>
      <c r="C28" s="38"/>
      <c r="D28" s="39"/>
      <c r="E28" s="39"/>
      <c r="F28" s="39"/>
      <c r="G28" s="40">
        <f>SUM(G12:G27)</f>
        <v>750000</v>
      </c>
      <c r="H28" s="41">
        <f>SUM(H12:H27)</f>
        <v>37838.949999999997</v>
      </c>
      <c r="I28" s="41">
        <f t="shared" ref="I28:P28" si="12">SUM(I12:I27)</f>
        <v>400</v>
      </c>
      <c r="J28" s="41">
        <f t="shared" si="12"/>
        <v>21525</v>
      </c>
      <c r="K28" s="41">
        <f t="shared" si="12"/>
        <v>22800</v>
      </c>
      <c r="L28" s="41">
        <f t="shared" si="12"/>
        <v>53175</v>
      </c>
      <c r="M28" s="41">
        <f t="shared" si="12"/>
        <v>53250</v>
      </c>
      <c r="N28" s="41">
        <f t="shared" si="12"/>
        <v>7280</v>
      </c>
      <c r="O28" s="41">
        <f>SUM(O12:O27)</f>
        <v>3834</v>
      </c>
      <c r="P28" s="41">
        <f t="shared" si="12"/>
        <v>4304.92</v>
      </c>
      <c r="Q28" s="41">
        <v>0</v>
      </c>
      <c r="R28" s="42">
        <f>SUM(R12:R27)</f>
        <v>659297.13</v>
      </c>
    </row>
  </sheetData>
  <mergeCells count="3">
    <mergeCell ref="A7:R7"/>
    <mergeCell ref="A8:R8"/>
    <mergeCell ref="A9:R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Contratados Jul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TIC-01</cp:lastModifiedBy>
  <dcterms:created xsi:type="dcterms:W3CDTF">2018-08-09T18:53:24Z</dcterms:created>
  <dcterms:modified xsi:type="dcterms:W3CDTF">2018-08-09T19:28:00Z</dcterms:modified>
</cp:coreProperties>
</file>