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CD55FD5A-B834-4FD1-852B-448BAFB903C6}" xr6:coauthVersionLast="34" xr6:coauthVersionMax="34" xr10:uidLastSave="{00000000-0000-0000-0000-000000000000}"/>
  <bookViews>
    <workbookView xWindow="0" yWindow="0" windowWidth="20490" windowHeight="7545" xr2:uid="{18D5F216-5FA2-4F9F-9036-2126252C9E90}"/>
  </bookViews>
  <sheets>
    <sheet name="Nomina Fijos Jul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G38" i="1"/>
  <c r="E38" i="1"/>
  <c r="L37" i="1"/>
  <c r="K37" i="1"/>
  <c r="J37" i="1"/>
  <c r="I37" i="1"/>
  <c r="H37" i="1"/>
  <c r="F37" i="1"/>
  <c r="O37" i="1" s="1"/>
  <c r="L36" i="1"/>
  <c r="K36" i="1"/>
  <c r="J36" i="1"/>
  <c r="I36" i="1"/>
  <c r="H36" i="1"/>
  <c r="F36" i="1"/>
  <c r="O36" i="1" s="1"/>
  <c r="L35" i="1"/>
  <c r="K35" i="1"/>
  <c r="J35" i="1"/>
  <c r="I35" i="1"/>
  <c r="F35" i="1" s="1"/>
  <c r="O35" i="1" s="1"/>
  <c r="H35" i="1"/>
  <c r="L34" i="1"/>
  <c r="K34" i="1"/>
  <c r="J34" i="1"/>
  <c r="I34" i="1"/>
  <c r="H34" i="1"/>
  <c r="F34" i="1" s="1"/>
  <c r="O34" i="1" s="1"/>
  <c r="L33" i="1"/>
  <c r="K33" i="1"/>
  <c r="J33" i="1"/>
  <c r="I33" i="1"/>
  <c r="H33" i="1"/>
  <c r="F33" i="1"/>
  <c r="O33" i="1" s="1"/>
  <c r="L32" i="1"/>
  <c r="K32" i="1"/>
  <c r="J32" i="1"/>
  <c r="I32" i="1"/>
  <c r="H32" i="1"/>
  <c r="F32" i="1"/>
  <c r="O32" i="1" s="1"/>
  <c r="L31" i="1"/>
  <c r="K31" i="1"/>
  <c r="J31" i="1"/>
  <c r="I31" i="1"/>
  <c r="F31" i="1" s="1"/>
  <c r="O31" i="1" s="1"/>
  <c r="H31" i="1"/>
  <c r="L30" i="1"/>
  <c r="K30" i="1"/>
  <c r="J30" i="1"/>
  <c r="I30" i="1"/>
  <c r="H30" i="1"/>
  <c r="F30" i="1" s="1"/>
  <c r="O30" i="1" s="1"/>
  <c r="L29" i="1"/>
  <c r="K29" i="1"/>
  <c r="J29" i="1"/>
  <c r="I29" i="1"/>
  <c r="H29" i="1"/>
  <c r="F29" i="1"/>
  <c r="O29" i="1" s="1"/>
  <c r="L28" i="1"/>
  <c r="K28" i="1"/>
  <c r="J28" i="1"/>
  <c r="I28" i="1"/>
  <c r="H28" i="1"/>
  <c r="O28" i="1" s="1"/>
  <c r="L27" i="1"/>
  <c r="K27" i="1"/>
  <c r="J27" i="1"/>
  <c r="I27" i="1"/>
  <c r="H27" i="1"/>
  <c r="F27" i="1" s="1"/>
  <c r="O27" i="1" s="1"/>
  <c r="L26" i="1"/>
  <c r="K26" i="1"/>
  <c r="J26" i="1"/>
  <c r="I26" i="1"/>
  <c r="H26" i="1"/>
  <c r="F26" i="1"/>
  <c r="O26" i="1" s="1"/>
  <c r="L25" i="1"/>
  <c r="K25" i="1"/>
  <c r="J25" i="1"/>
  <c r="I25" i="1"/>
  <c r="H25" i="1"/>
  <c r="F25" i="1"/>
  <c r="O25" i="1" s="1"/>
  <c r="L24" i="1"/>
  <c r="K24" i="1"/>
  <c r="J24" i="1"/>
  <c r="I24" i="1"/>
  <c r="F24" i="1" s="1"/>
  <c r="O24" i="1" s="1"/>
  <c r="H24" i="1"/>
  <c r="L23" i="1"/>
  <c r="K23" i="1"/>
  <c r="J23" i="1"/>
  <c r="I23" i="1"/>
  <c r="H23" i="1"/>
  <c r="O23" i="1" s="1"/>
  <c r="L22" i="1"/>
  <c r="K22" i="1"/>
  <c r="J22" i="1"/>
  <c r="I22" i="1"/>
  <c r="H22" i="1"/>
  <c r="F22" i="1"/>
  <c r="O22" i="1" s="1"/>
  <c r="L21" i="1"/>
  <c r="K21" i="1"/>
  <c r="J21" i="1"/>
  <c r="I21" i="1"/>
  <c r="F21" i="1" s="1"/>
  <c r="O21" i="1" s="1"/>
  <c r="H21" i="1"/>
  <c r="L20" i="1"/>
  <c r="K20" i="1"/>
  <c r="J20" i="1"/>
  <c r="I20" i="1"/>
  <c r="H20" i="1"/>
  <c r="F20" i="1" s="1"/>
  <c r="O20" i="1" s="1"/>
  <c r="L19" i="1"/>
  <c r="K19" i="1"/>
  <c r="J19" i="1"/>
  <c r="I19" i="1"/>
  <c r="H19" i="1"/>
  <c r="F19" i="1"/>
  <c r="O19" i="1" s="1"/>
  <c r="L18" i="1"/>
  <c r="K18" i="1"/>
  <c r="J18" i="1"/>
  <c r="I18" i="1"/>
  <c r="H18" i="1"/>
  <c r="F18" i="1"/>
  <c r="O18" i="1" s="1"/>
  <c r="L17" i="1"/>
  <c r="K17" i="1"/>
  <c r="J17" i="1"/>
  <c r="I17" i="1"/>
  <c r="H17" i="1"/>
  <c r="F17" i="1" s="1"/>
  <c r="O17" i="1" s="1"/>
  <c r="L16" i="1"/>
  <c r="K16" i="1"/>
  <c r="J16" i="1"/>
  <c r="I16" i="1"/>
  <c r="H16" i="1"/>
  <c r="F16" i="1" s="1"/>
  <c r="O16" i="1" s="1"/>
  <c r="L15" i="1"/>
  <c r="K15" i="1"/>
  <c r="J15" i="1"/>
  <c r="I15" i="1"/>
  <c r="H15" i="1"/>
  <c r="F15" i="1"/>
  <c r="O15" i="1" s="1"/>
  <c r="L14" i="1"/>
  <c r="K14" i="1"/>
  <c r="K38" i="1" s="1"/>
  <c r="J14" i="1"/>
  <c r="J38" i="1" s="1"/>
  <c r="I14" i="1"/>
  <c r="H14" i="1"/>
  <c r="F14" i="1"/>
  <c r="O14" i="1" s="1"/>
  <c r="L13" i="1"/>
  <c r="K13" i="1"/>
  <c r="J13" i="1"/>
  <c r="I13" i="1"/>
  <c r="F13" i="1" s="1"/>
  <c r="O13" i="1" s="1"/>
  <c r="H13" i="1"/>
  <c r="L12" i="1"/>
  <c r="L38" i="1" s="1"/>
  <c r="K12" i="1"/>
  <c r="J12" i="1"/>
  <c r="I12" i="1"/>
  <c r="I38" i="1" s="1"/>
  <c r="H12" i="1"/>
  <c r="F12" i="1" s="1"/>
  <c r="O12" i="1" l="1"/>
  <c r="O38" i="1" s="1"/>
  <c r="F38" i="1"/>
  <c r="H38" i="1"/>
</calcChain>
</file>

<file path=xl/sharedStrings.xml><?xml version="1.0" encoding="utf-8"?>
<sst xmlns="http://schemas.openxmlformats.org/spreadsheetml/2006/main" count="99" uniqueCount="75">
  <si>
    <t xml:space="preserve">                                                                    NOMINA DE PAGO DEL PERSONAL FIJO </t>
  </si>
  <si>
    <t xml:space="preserve">                                                                Mes: Julio 2018 </t>
  </si>
  <si>
    <t>En RD$</t>
  </si>
  <si>
    <t xml:space="preserve">No. </t>
  </si>
  <si>
    <t>BENEFICIARIO</t>
  </si>
  <si>
    <t>CARGO</t>
  </si>
  <si>
    <t xml:space="preserve">ESTATUS </t>
  </si>
  <si>
    <t xml:space="preserve">SUELDO               </t>
  </si>
  <si>
    <t>ISR</t>
  </si>
  <si>
    <t>INAVI</t>
  </si>
  <si>
    <t>AFP  EMPLEADO</t>
  </si>
  <si>
    <t>SFS EMPLEADO</t>
  </si>
  <si>
    <t>AFP  EMPLEADOR</t>
  </si>
  <si>
    <t>SFS EMPLEADOR</t>
  </si>
  <si>
    <t xml:space="preserve"> 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</si>
  <si>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</si>
  <si>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</si>
  <si>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</si>
  <si>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</si>
  <si>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</si>
  <si>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</si>
  <si>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</si>
  <si>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</si>
  <si>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</si>
  <si>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</si>
  <si>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 xml:space="preserve">Carrera 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</si>
  <si>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</si>
  <si>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</si>
  <si>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</si>
  <si>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</si>
  <si>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</si>
  <si>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Financiera  </t>
  </si>
  <si>
    <t>Carolin Fonier Perez</t>
  </si>
  <si>
    <t xml:space="preserve">Encargada de Recursos Humanos </t>
  </si>
  <si>
    <t xml:space="preserve">Midori Rosa Magoshi Fernández </t>
  </si>
  <si>
    <t>Encargada de Planificación y Desarrollo</t>
  </si>
  <si>
    <t>Nancy Lucila Rodriguez Perez</t>
  </si>
  <si>
    <t xml:space="preserve">Enc. Inv. De Recursos Naturales y Ordenamiento Territorial </t>
  </si>
  <si>
    <t>José Leandro Santos</t>
  </si>
  <si>
    <t xml:space="preserve">Enc. De Geodesia 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</si>
  <si>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</si>
  <si>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</si>
  <si>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</si>
  <si>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</si>
  <si>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</si>
  <si>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</si>
  <si>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</si>
  <si>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 xml:space="preserve">Enc. Infraestructuras de Datos Espaciales </t>
  </si>
  <si>
    <t>Stephanie Aimee Padilla Monegro</t>
  </si>
  <si>
    <t xml:space="preserve">Analista Compensacion  y Beneficios </t>
  </si>
  <si>
    <t>Yanet Ismenys Bello Maggiolo</t>
  </si>
  <si>
    <t xml:space="preserve">Analsta de Calidad </t>
  </si>
  <si>
    <t>Clara Maria Suarez Classe</t>
  </si>
  <si>
    <t xml:space="preserve">Secretaria  Ejecutiva </t>
  </si>
  <si>
    <t>Maria Ynes Ramírez Ramírez</t>
  </si>
  <si>
    <t xml:space="preserve">Secretaria </t>
  </si>
  <si>
    <t>Rhaymar Ramses Matos García</t>
  </si>
  <si>
    <t>Analista de Cartografía</t>
  </si>
  <si>
    <t xml:space="preserve">Andrés David Ramírez Rojas </t>
  </si>
  <si>
    <t xml:space="preserve">Analista de control y nomina 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</si>
  <si>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</si>
  <si>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</si>
  <si>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</si>
  <si>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</si>
  <si>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</si>
  <si>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</si>
  <si>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</si>
  <si>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</si>
  <si>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</si>
  <si>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</si>
  <si>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</si>
  <si>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</si>
  <si>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</si>
  <si>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          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</si>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</sst>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3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1" applyFont="1" applyFill="1" applyBorder="1" applyAlignment="1">
      <alignment vertical="center"/>
    </xf>
    <xf numFmtId="164" fontId="6" fillId="0" borderId="7" xfId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vertical="center"/>
    </xf>
    <xf numFmtId="164" fontId="6" fillId="0" borderId="9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64" fontId="5" fillId="0" borderId="10" xfId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28575</xdr:rowOff>
    </xdr:from>
    <xdr:to>
      <xdr:col>7</xdr:col>
      <xdr:colOff>625543</xdr:colOff>
      <xdr:row>5</xdr:row>
      <xdr:rowOff>47625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7F036D9-D837-4FB0-B1A8-F021EA534C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219075"/>
          <a:ext cx="1939992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2C2BF-E946-4CFF-B6D5-35683F612298}">
  <dimension ref="A7:O38"/>
  <sheetViews>
    <sheetView tabSelected="1" topLeftCell="C6" zoomScale="106" zoomScaleNormal="106" workbookViewId="0">
      <selection activeCell="H9" sqref="H9"/>
    </sheetView>
  </sheetViews>
  <sheetFormatPr baseColWidth="10" defaultRowHeight="15" x14ac:dyDescent="0.25"/>
  <cols>
    <col min="1" max="1" width="5.5703125" customWidth="1"/>
    <col min="2" max="2" width="36.42578125" customWidth="1"/>
    <col min="3" max="3" width="45.7109375" customWidth="1"/>
    <col min="5" max="6" width="13.42578125" customWidth="1"/>
    <col min="10" max="11" width="13.42578125" customWidth="1"/>
  </cols>
  <sheetData>
    <row r="7" spans="1:15" ht="15.75" x14ac:dyDescent="0.25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5.75" x14ac:dyDescent="0.25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x14ac:dyDescent="0.25">
      <c r="G9" s="1" t="s">
        <v>2</v>
      </c>
      <c r="H9" s="2" t="s">
        <v>74</v>
      </c>
      <c r="I9" s="3" t="s">
        <v>73</v>
      </c>
      <c r="J9" s="2"/>
    </row>
    <row r="10" spans="1:15" ht="15.75" thickBot="1" x14ac:dyDescent="0.3"/>
    <row r="11" spans="1:15" ht="45.75" thickBot="1" x14ac:dyDescent="0.3">
      <c r="A11" s="4" t="s">
        <v>3</v>
      </c>
      <c r="B11" s="5" t="s">
        <v>4</v>
      </c>
      <c r="C11" s="4" t="s">
        <v>5</v>
      </c>
      <c r="D11" s="6" t="s">
        <v>6</v>
      </c>
      <c r="E11" s="7" t="s">
        <v>7</v>
      </c>
      <c r="F11" s="8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9" t="s">
        <v>17</v>
      </c>
    </row>
    <row r="12" spans="1:15" x14ac:dyDescent="0.25">
      <c r="A12" s="10">
        <v>1</v>
      </c>
      <c r="B12" s="11" t="s">
        <v>18</v>
      </c>
      <c r="C12" s="12" t="s">
        <v>19</v>
      </c>
      <c r="D12" s="13" t="s">
        <v>20</v>
      </c>
      <c r="E12" s="14">
        <v>275000</v>
      </c>
      <c r="F12" s="14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54737.13</v>
      </c>
      <c r="G12" s="14">
        <v>25</v>
      </c>
      <c r="H12" s="14">
        <f t="shared" ref="H12:H37" si="0">ROUND(IF((E12)&gt;(11826*20),((11826*20)*0.0287),(E12)*0.0287),2)</f>
        <v>6788.12</v>
      </c>
      <c r="I12" s="14">
        <f t="shared" ref="I12:I37" si="1">ROUND(IF((E12)&gt;(11826*10),((11826*10)*0.0304),(E12)*0.0304),2)</f>
        <v>3595.1</v>
      </c>
      <c r="J12" s="14">
        <f t="shared" ref="J12:J37" si="2">ROUND(IF((E12)&gt;(11826*20),((11826*20)*0.071),(E12)*0.071),2)</f>
        <v>16792.919999999998</v>
      </c>
      <c r="K12" s="14">
        <f t="shared" ref="K12:K37" si="3">ROUND(IF((E12)&gt;(11826*10),((11826*10)*0.0709),(E12)*0.0709),2)</f>
        <v>8384.6299999999992</v>
      </c>
      <c r="L12" s="15">
        <f>+ROUND(IF(E12&gt;(11826*4),((11826*4)*0.0115),E12*0.0115),2)</f>
        <v>544</v>
      </c>
      <c r="M12" s="15"/>
      <c r="N12" s="12"/>
      <c r="O12" s="16">
        <f>+E12-F12-G12-M12-N12-H12-I12</f>
        <v>209854.65</v>
      </c>
    </row>
    <row r="13" spans="1:15" x14ac:dyDescent="0.25">
      <c r="A13" s="10">
        <v>2</v>
      </c>
      <c r="B13" s="17" t="s">
        <v>21</v>
      </c>
      <c r="C13" s="18" t="s">
        <v>22</v>
      </c>
      <c r="D13" s="19" t="s">
        <v>20</v>
      </c>
      <c r="E13" s="20">
        <v>150000</v>
      </c>
      <c r="F13" s="14">
        <f t="shared" ref="F13:F37" si="4">ROUND(IF(((E13-H13-I13)&gt;34685.01)*((E13-H13-I13)&lt;52027.43),(((E13-H13-I13)-34685.01)*0.15),+IF(((E13-H13-I13)&gt;52027.43)*((E13-H13-I13)&lt;72260.26),((((E13-H13-I13)-52027.43)*0.2)+2601.33),+IF((E13-H13-I13)&gt;72260.26,(((E13-H13-I13)-72260.26)*25%)+6648,0))),2)</f>
        <v>24107.91</v>
      </c>
      <c r="G13" s="14">
        <v>25</v>
      </c>
      <c r="H13" s="14">
        <f t="shared" si="0"/>
        <v>4305</v>
      </c>
      <c r="I13" s="14">
        <f t="shared" si="1"/>
        <v>3595.1</v>
      </c>
      <c r="J13" s="14">
        <f t="shared" si="2"/>
        <v>10650</v>
      </c>
      <c r="K13" s="14">
        <f t="shared" si="3"/>
        <v>8384.6299999999992</v>
      </c>
      <c r="L13" s="15">
        <f t="shared" ref="L13:L37" si="5">+ROUND(IF(E13&gt;(11826*4),((11826*4)*0.0115),E13*0.0115),2)</f>
        <v>544</v>
      </c>
      <c r="M13" s="21"/>
      <c r="N13" s="21"/>
      <c r="O13" s="16">
        <f t="shared" ref="O13:O37" si="6">+E13-F13-G13-M13-N13-H13-I13</f>
        <v>117966.98999999999</v>
      </c>
    </row>
    <row r="14" spans="1:15" x14ac:dyDescent="0.25">
      <c r="A14" s="10">
        <v>3</v>
      </c>
      <c r="B14" s="17" t="s">
        <v>23</v>
      </c>
      <c r="C14" s="18" t="s">
        <v>24</v>
      </c>
      <c r="D14" s="19" t="s">
        <v>25</v>
      </c>
      <c r="E14" s="20">
        <v>150000</v>
      </c>
      <c r="F14" s="14">
        <f t="shared" si="4"/>
        <v>24107.91</v>
      </c>
      <c r="G14" s="14">
        <v>25</v>
      </c>
      <c r="H14" s="14">
        <f t="shared" si="0"/>
        <v>4305</v>
      </c>
      <c r="I14" s="14">
        <f t="shared" si="1"/>
        <v>3595.1</v>
      </c>
      <c r="J14" s="14">
        <f t="shared" si="2"/>
        <v>10650</v>
      </c>
      <c r="K14" s="14">
        <f t="shared" si="3"/>
        <v>8384.6299999999992</v>
      </c>
      <c r="L14" s="15">
        <f t="shared" si="5"/>
        <v>544</v>
      </c>
      <c r="M14" s="21"/>
      <c r="N14" s="21"/>
      <c r="O14" s="16">
        <f t="shared" si="6"/>
        <v>117966.98999999999</v>
      </c>
    </row>
    <row r="15" spans="1:15" x14ac:dyDescent="0.25">
      <c r="A15" s="10">
        <v>4</v>
      </c>
      <c r="B15" s="17" t="s">
        <v>26</v>
      </c>
      <c r="C15" s="18" t="s">
        <v>27</v>
      </c>
      <c r="D15" s="22" t="s">
        <v>20</v>
      </c>
      <c r="E15" s="20">
        <v>110000</v>
      </c>
      <c r="F15" s="14">
        <f t="shared" si="4"/>
        <v>14457.69</v>
      </c>
      <c r="G15" s="14">
        <v>25</v>
      </c>
      <c r="H15" s="14">
        <f t="shared" si="0"/>
        <v>3157</v>
      </c>
      <c r="I15" s="14">
        <f t="shared" si="1"/>
        <v>3344</v>
      </c>
      <c r="J15" s="14">
        <f t="shared" si="2"/>
        <v>7810</v>
      </c>
      <c r="K15" s="14">
        <f t="shared" si="3"/>
        <v>7799</v>
      </c>
      <c r="L15" s="15">
        <f t="shared" si="5"/>
        <v>544</v>
      </c>
      <c r="M15" s="21"/>
      <c r="N15" s="21"/>
      <c r="O15" s="16">
        <f t="shared" si="6"/>
        <v>89016.31</v>
      </c>
    </row>
    <row r="16" spans="1:15" x14ac:dyDescent="0.25">
      <c r="A16" s="10">
        <v>5</v>
      </c>
      <c r="B16" s="17" t="s">
        <v>28</v>
      </c>
      <c r="C16" s="18" t="s">
        <v>29</v>
      </c>
      <c r="D16" s="22" t="s">
        <v>20</v>
      </c>
      <c r="E16" s="20">
        <v>110000</v>
      </c>
      <c r="F16" s="14">
        <f t="shared" si="4"/>
        <v>14457.69</v>
      </c>
      <c r="G16" s="14">
        <v>25</v>
      </c>
      <c r="H16" s="14">
        <f t="shared" si="0"/>
        <v>3157</v>
      </c>
      <c r="I16" s="14">
        <f t="shared" si="1"/>
        <v>3344</v>
      </c>
      <c r="J16" s="14">
        <f t="shared" si="2"/>
        <v>7810</v>
      </c>
      <c r="K16" s="14">
        <f t="shared" si="3"/>
        <v>7799</v>
      </c>
      <c r="L16" s="15">
        <f t="shared" si="5"/>
        <v>544</v>
      </c>
      <c r="M16" s="21"/>
      <c r="N16" s="21"/>
      <c r="O16" s="16">
        <f t="shared" si="6"/>
        <v>89016.31</v>
      </c>
    </row>
    <row r="17" spans="1:15" x14ac:dyDescent="0.25">
      <c r="A17" s="10">
        <v>6</v>
      </c>
      <c r="B17" s="17" t="s">
        <v>30</v>
      </c>
      <c r="C17" s="18" t="s">
        <v>31</v>
      </c>
      <c r="D17" s="22" t="s">
        <v>20</v>
      </c>
      <c r="E17" s="20">
        <v>110000</v>
      </c>
      <c r="F17" s="14">
        <f t="shared" si="4"/>
        <v>14457.69</v>
      </c>
      <c r="G17" s="14">
        <v>25</v>
      </c>
      <c r="H17" s="14">
        <f t="shared" si="0"/>
        <v>3157</v>
      </c>
      <c r="I17" s="14">
        <f t="shared" si="1"/>
        <v>3344</v>
      </c>
      <c r="J17" s="14">
        <f t="shared" si="2"/>
        <v>7810</v>
      </c>
      <c r="K17" s="14">
        <f t="shared" si="3"/>
        <v>7799</v>
      </c>
      <c r="L17" s="15">
        <f t="shared" si="5"/>
        <v>544</v>
      </c>
      <c r="M17" s="21"/>
      <c r="N17" s="21"/>
      <c r="O17" s="16">
        <f t="shared" si="6"/>
        <v>89016.31</v>
      </c>
    </row>
    <row r="18" spans="1:15" x14ac:dyDescent="0.25">
      <c r="A18" s="10">
        <v>7</v>
      </c>
      <c r="B18" s="17" t="s">
        <v>32</v>
      </c>
      <c r="C18" s="18" t="s">
        <v>33</v>
      </c>
      <c r="D18" s="22" t="s">
        <v>20</v>
      </c>
      <c r="E18" s="20">
        <v>110000</v>
      </c>
      <c r="F18" s="14">
        <f t="shared" si="4"/>
        <v>14457.69</v>
      </c>
      <c r="G18" s="14">
        <v>25</v>
      </c>
      <c r="H18" s="14">
        <f t="shared" si="0"/>
        <v>3157</v>
      </c>
      <c r="I18" s="14">
        <f t="shared" si="1"/>
        <v>3344</v>
      </c>
      <c r="J18" s="14">
        <f t="shared" si="2"/>
        <v>7810</v>
      </c>
      <c r="K18" s="14">
        <f t="shared" si="3"/>
        <v>7799</v>
      </c>
      <c r="L18" s="15">
        <f t="shared" si="5"/>
        <v>544</v>
      </c>
      <c r="M18" s="21"/>
      <c r="N18" s="21"/>
      <c r="O18" s="16">
        <f t="shared" si="6"/>
        <v>89016.31</v>
      </c>
    </row>
    <row r="19" spans="1:15" x14ac:dyDescent="0.25">
      <c r="A19" s="10">
        <v>8</v>
      </c>
      <c r="B19" s="17" t="s">
        <v>34</v>
      </c>
      <c r="C19" s="18" t="s">
        <v>35</v>
      </c>
      <c r="D19" s="19" t="s">
        <v>25</v>
      </c>
      <c r="E19" s="20">
        <v>110000</v>
      </c>
      <c r="F19" s="14">
        <f t="shared" si="4"/>
        <v>14457.69</v>
      </c>
      <c r="G19" s="14">
        <v>25</v>
      </c>
      <c r="H19" s="14">
        <f t="shared" si="0"/>
        <v>3157</v>
      </c>
      <c r="I19" s="14">
        <f t="shared" si="1"/>
        <v>3344</v>
      </c>
      <c r="J19" s="14">
        <f t="shared" si="2"/>
        <v>7810</v>
      </c>
      <c r="K19" s="14">
        <f t="shared" si="3"/>
        <v>7799</v>
      </c>
      <c r="L19" s="15">
        <f t="shared" si="5"/>
        <v>544</v>
      </c>
      <c r="M19" s="21"/>
      <c r="N19" s="21"/>
      <c r="O19" s="16">
        <f t="shared" si="6"/>
        <v>89016.31</v>
      </c>
    </row>
    <row r="20" spans="1:15" x14ac:dyDescent="0.25">
      <c r="A20" s="10">
        <v>9</v>
      </c>
      <c r="B20" s="17" t="s">
        <v>36</v>
      </c>
      <c r="C20" s="18" t="s">
        <v>37</v>
      </c>
      <c r="D20" s="22" t="s">
        <v>20</v>
      </c>
      <c r="E20" s="20">
        <v>110000</v>
      </c>
      <c r="F20" s="14">
        <f t="shared" si="4"/>
        <v>14457.69</v>
      </c>
      <c r="G20" s="14">
        <v>25</v>
      </c>
      <c r="H20" s="14">
        <f t="shared" si="0"/>
        <v>3157</v>
      </c>
      <c r="I20" s="14">
        <f t="shared" si="1"/>
        <v>3344</v>
      </c>
      <c r="J20" s="14">
        <f t="shared" si="2"/>
        <v>7810</v>
      </c>
      <c r="K20" s="14">
        <f t="shared" si="3"/>
        <v>7799</v>
      </c>
      <c r="L20" s="15">
        <f t="shared" si="5"/>
        <v>544</v>
      </c>
      <c r="M20" s="23"/>
      <c r="N20" s="21"/>
      <c r="O20" s="16">
        <f t="shared" si="6"/>
        <v>89016.31</v>
      </c>
    </row>
    <row r="21" spans="1:15" x14ac:dyDescent="0.25">
      <c r="A21" s="10">
        <v>10</v>
      </c>
      <c r="B21" s="17" t="s">
        <v>38</v>
      </c>
      <c r="C21" s="18" t="s">
        <v>39</v>
      </c>
      <c r="D21" s="22" t="s">
        <v>20</v>
      </c>
      <c r="E21" s="20">
        <v>110000</v>
      </c>
      <c r="F21" s="14">
        <f t="shared" si="4"/>
        <v>14457.69</v>
      </c>
      <c r="G21" s="14">
        <v>25</v>
      </c>
      <c r="H21" s="14">
        <f t="shared" si="0"/>
        <v>3157</v>
      </c>
      <c r="I21" s="14">
        <f t="shared" si="1"/>
        <v>3344</v>
      </c>
      <c r="J21" s="14">
        <f t="shared" si="2"/>
        <v>7810</v>
      </c>
      <c r="K21" s="14">
        <f t="shared" si="3"/>
        <v>7799</v>
      </c>
      <c r="L21" s="15">
        <f t="shared" si="5"/>
        <v>544</v>
      </c>
      <c r="M21" s="23">
        <v>1476.94</v>
      </c>
      <c r="N21" s="21"/>
      <c r="O21" s="16">
        <f t="shared" si="6"/>
        <v>87539.37</v>
      </c>
    </row>
    <row r="22" spans="1:15" x14ac:dyDescent="0.25">
      <c r="A22" s="10">
        <v>11</v>
      </c>
      <c r="B22" s="17" t="s">
        <v>40</v>
      </c>
      <c r="C22" s="18" t="s">
        <v>41</v>
      </c>
      <c r="D22" s="22" t="s">
        <v>20</v>
      </c>
      <c r="E22" s="20">
        <v>50000</v>
      </c>
      <c r="F22" s="14">
        <f t="shared" si="4"/>
        <v>1854</v>
      </c>
      <c r="G22" s="14">
        <v>25</v>
      </c>
      <c r="H22" s="14">
        <f t="shared" si="0"/>
        <v>1435</v>
      </c>
      <c r="I22" s="14">
        <f t="shared" si="1"/>
        <v>1520</v>
      </c>
      <c r="J22" s="14">
        <f t="shared" si="2"/>
        <v>3550</v>
      </c>
      <c r="K22" s="14">
        <f t="shared" si="3"/>
        <v>3545</v>
      </c>
      <c r="L22" s="15">
        <f t="shared" si="5"/>
        <v>544</v>
      </c>
      <c r="M22" s="23">
        <v>1476.94</v>
      </c>
      <c r="N22" s="21"/>
      <c r="O22" s="16">
        <f t="shared" si="6"/>
        <v>43689.06</v>
      </c>
    </row>
    <row r="23" spans="1:15" x14ac:dyDescent="0.25">
      <c r="A23" s="10">
        <v>12</v>
      </c>
      <c r="B23" s="17" t="s">
        <v>42</v>
      </c>
      <c r="C23" s="18" t="s">
        <v>43</v>
      </c>
      <c r="D23" s="22" t="s">
        <v>20</v>
      </c>
      <c r="E23" s="20">
        <v>50000</v>
      </c>
      <c r="F23" s="14">
        <v>1699.26</v>
      </c>
      <c r="G23" s="14">
        <v>25</v>
      </c>
      <c r="H23" s="14">
        <f t="shared" si="0"/>
        <v>1435</v>
      </c>
      <c r="I23" s="14">
        <f t="shared" si="1"/>
        <v>1520</v>
      </c>
      <c r="J23" s="14">
        <f t="shared" si="2"/>
        <v>3550</v>
      </c>
      <c r="K23" s="14">
        <f t="shared" si="3"/>
        <v>3545</v>
      </c>
      <c r="L23" s="15">
        <f t="shared" si="5"/>
        <v>544</v>
      </c>
      <c r="M23" s="23">
        <v>3990.04</v>
      </c>
      <c r="N23" s="21">
        <v>1031.6199999999999</v>
      </c>
      <c r="O23" s="16">
        <f t="shared" si="6"/>
        <v>40299.079999999994</v>
      </c>
    </row>
    <row r="24" spans="1:15" x14ac:dyDescent="0.25">
      <c r="A24" s="10">
        <v>13</v>
      </c>
      <c r="B24" s="17" t="s">
        <v>44</v>
      </c>
      <c r="C24" s="18" t="s">
        <v>45</v>
      </c>
      <c r="D24" s="22" t="s">
        <v>20</v>
      </c>
      <c r="E24" s="20">
        <v>45000</v>
      </c>
      <c r="F24" s="14">
        <f t="shared" si="4"/>
        <v>1148.32</v>
      </c>
      <c r="G24" s="14">
        <v>25</v>
      </c>
      <c r="H24" s="14">
        <f t="shared" si="0"/>
        <v>1291.5</v>
      </c>
      <c r="I24" s="14">
        <f t="shared" si="1"/>
        <v>1368</v>
      </c>
      <c r="J24" s="14">
        <f t="shared" si="2"/>
        <v>3195</v>
      </c>
      <c r="K24" s="14">
        <f t="shared" si="3"/>
        <v>3190.5</v>
      </c>
      <c r="L24" s="15">
        <f t="shared" si="5"/>
        <v>517.5</v>
      </c>
      <c r="M24" s="21"/>
      <c r="N24" s="21"/>
      <c r="O24" s="16">
        <f t="shared" si="6"/>
        <v>41167.18</v>
      </c>
    </row>
    <row r="25" spans="1:15" x14ac:dyDescent="0.25">
      <c r="A25" s="10">
        <v>14</v>
      </c>
      <c r="B25" s="17" t="s">
        <v>46</v>
      </c>
      <c r="C25" s="18" t="s">
        <v>47</v>
      </c>
      <c r="D25" s="22" t="s">
        <v>20</v>
      </c>
      <c r="E25" s="20">
        <v>110000</v>
      </c>
      <c r="F25" s="14">
        <f t="shared" si="4"/>
        <v>14457.69</v>
      </c>
      <c r="G25" s="14">
        <v>25</v>
      </c>
      <c r="H25" s="14">
        <f t="shared" si="0"/>
        <v>3157</v>
      </c>
      <c r="I25" s="14">
        <f t="shared" si="1"/>
        <v>3344</v>
      </c>
      <c r="J25" s="14">
        <f t="shared" si="2"/>
        <v>7810</v>
      </c>
      <c r="K25" s="14">
        <f t="shared" si="3"/>
        <v>7799</v>
      </c>
      <c r="L25" s="15">
        <f t="shared" si="5"/>
        <v>544</v>
      </c>
      <c r="M25" s="21"/>
      <c r="N25" s="21"/>
      <c r="O25" s="16">
        <f t="shared" si="6"/>
        <v>89016.31</v>
      </c>
    </row>
    <row r="26" spans="1:15" ht="18.75" customHeight="1" x14ac:dyDescent="0.25">
      <c r="A26" s="10">
        <v>15</v>
      </c>
      <c r="B26" s="17" t="s">
        <v>48</v>
      </c>
      <c r="C26" s="24" t="s">
        <v>49</v>
      </c>
      <c r="D26" s="22" t="s">
        <v>20</v>
      </c>
      <c r="E26" s="20">
        <v>50000</v>
      </c>
      <c r="F26" s="14">
        <f t="shared" si="4"/>
        <v>1854</v>
      </c>
      <c r="G26" s="14">
        <v>25</v>
      </c>
      <c r="H26" s="14">
        <f t="shared" si="0"/>
        <v>1435</v>
      </c>
      <c r="I26" s="14">
        <f t="shared" si="1"/>
        <v>1520</v>
      </c>
      <c r="J26" s="14">
        <f t="shared" si="2"/>
        <v>3550</v>
      </c>
      <c r="K26" s="14">
        <f t="shared" si="3"/>
        <v>3545</v>
      </c>
      <c r="L26" s="15">
        <f t="shared" si="5"/>
        <v>544</v>
      </c>
      <c r="M26" s="21"/>
      <c r="N26" s="21"/>
      <c r="O26" s="16">
        <f t="shared" si="6"/>
        <v>45166</v>
      </c>
    </row>
    <row r="27" spans="1:15" x14ac:dyDescent="0.25">
      <c r="A27" s="10">
        <v>16</v>
      </c>
      <c r="B27" s="17" t="s">
        <v>50</v>
      </c>
      <c r="C27" s="18" t="s">
        <v>51</v>
      </c>
      <c r="D27" s="22" t="s">
        <v>20</v>
      </c>
      <c r="E27" s="20">
        <v>45000</v>
      </c>
      <c r="F27" s="14">
        <f t="shared" si="4"/>
        <v>1148.32</v>
      </c>
      <c r="G27" s="14">
        <v>25</v>
      </c>
      <c r="H27" s="14">
        <f t="shared" si="0"/>
        <v>1291.5</v>
      </c>
      <c r="I27" s="14">
        <f t="shared" si="1"/>
        <v>1368</v>
      </c>
      <c r="J27" s="14">
        <f t="shared" si="2"/>
        <v>3195</v>
      </c>
      <c r="K27" s="14">
        <f t="shared" si="3"/>
        <v>3190.5</v>
      </c>
      <c r="L27" s="15">
        <f t="shared" si="5"/>
        <v>517.5</v>
      </c>
      <c r="M27" s="21"/>
      <c r="N27" s="21"/>
      <c r="O27" s="16">
        <f t="shared" si="6"/>
        <v>41167.18</v>
      </c>
    </row>
    <row r="28" spans="1:15" x14ac:dyDescent="0.25">
      <c r="A28" s="10">
        <v>17</v>
      </c>
      <c r="B28" s="17" t="s">
        <v>52</v>
      </c>
      <c r="C28" s="18" t="s">
        <v>53</v>
      </c>
      <c r="D28" s="22" t="s">
        <v>20</v>
      </c>
      <c r="E28" s="20">
        <v>60000</v>
      </c>
      <c r="F28" s="14">
        <v>3280.33</v>
      </c>
      <c r="G28" s="14">
        <v>25</v>
      </c>
      <c r="H28" s="14">
        <f t="shared" si="0"/>
        <v>1722</v>
      </c>
      <c r="I28" s="14">
        <f t="shared" si="1"/>
        <v>1824</v>
      </c>
      <c r="J28" s="14">
        <f t="shared" si="2"/>
        <v>4260</v>
      </c>
      <c r="K28" s="14">
        <f t="shared" si="3"/>
        <v>4254</v>
      </c>
      <c r="L28" s="15">
        <f t="shared" si="5"/>
        <v>544</v>
      </c>
      <c r="M28" s="21"/>
      <c r="N28" s="21">
        <v>1031.6199999999999</v>
      </c>
      <c r="O28" s="16">
        <f t="shared" si="6"/>
        <v>52117.049999999996</v>
      </c>
    </row>
    <row r="29" spans="1:15" x14ac:dyDescent="0.25">
      <c r="A29" s="10">
        <v>18</v>
      </c>
      <c r="B29" s="17" t="s">
        <v>54</v>
      </c>
      <c r="C29" s="18" t="s">
        <v>55</v>
      </c>
      <c r="D29" s="22" t="s">
        <v>20</v>
      </c>
      <c r="E29" s="20">
        <v>30000</v>
      </c>
      <c r="F29" s="14">
        <f t="shared" si="4"/>
        <v>0</v>
      </c>
      <c r="G29" s="14">
        <v>25</v>
      </c>
      <c r="H29" s="14">
        <f t="shared" si="0"/>
        <v>861</v>
      </c>
      <c r="I29" s="14">
        <f t="shared" si="1"/>
        <v>912</v>
      </c>
      <c r="J29" s="14">
        <f t="shared" si="2"/>
        <v>2130</v>
      </c>
      <c r="K29" s="14">
        <f t="shared" si="3"/>
        <v>2127</v>
      </c>
      <c r="L29" s="15">
        <f t="shared" si="5"/>
        <v>345</v>
      </c>
      <c r="M29" s="21"/>
      <c r="N29" s="21"/>
      <c r="O29" s="16">
        <f t="shared" si="6"/>
        <v>28202</v>
      </c>
    </row>
    <row r="30" spans="1:15" x14ac:dyDescent="0.25">
      <c r="A30" s="10">
        <v>19</v>
      </c>
      <c r="B30" s="17" t="s">
        <v>56</v>
      </c>
      <c r="C30" s="18" t="s">
        <v>57</v>
      </c>
      <c r="D30" s="22" t="s">
        <v>20</v>
      </c>
      <c r="E30" s="20">
        <v>50000</v>
      </c>
      <c r="F30" s="14">
        <f t="shared" si="4"/>
        <v>1854</v>
      </c>
      <c r="G30" s="14">
        <v>25</v>
      </c>
      <c r="H30" s="14">
        <f t="shared" si="0"/>
        <v>1435</v>
      </c>
      <c r="I30" s="14">
        <f t="shared" si="1"/>
        <v>1520</v>
      </c>
      <c r="J30" s="14">
        <f t="shared" si="2"/>
        <v>3550</v>
      </c>
      <c r="K30" s="14">
        <f t="shared" si="3"/>
        <v>3545</v>
      </c>
      <c r="L30" s="15">
        <f t="shared" si="5"/>
        <v>544</v>
      </c>
      <c r="M30" s="21">
        <v>997.51</v>
      </c>
      <c r="N30" s="21"/>
      <c r="O30" s="16">
        <f t="shared" si="6"/>
        <v>44168.49</v>
      </c>
    </row>
    <row r="31" spans="1:15" x14ac:dyDescent="0.25">
      <c r="A31" s="10">
        <v>20</v>
      </c>
      <c r="B31" s="17" t="s">
        <v>58</v>
      </c>
      <c r="C31" s="18" t="s">
        <v>59</v>
      </c>
      <c r="D31" s="22" t="s">
        <v>20</v>
      </c>
      <c r="E31" s="20">
        <v>30000</v>
      </c>
      <c r="F31" s="14">
        <f t="shared" si="4"/>
        <v>0</v>
      </c>
      <c r="G31" s="14">
        <v>25</v>
      </c>
      <c r="H31" s="14">
        <f t="shared" si="0"/>
        <v>861</v>
      </c>
      <c r="I31" s="14">
        <f t="shared" si="1"/>
        <v>912</v>
      </c>
      <c r="J31" s="14">
        <f t="shared" si="2"/>
        <v>2130</v>
      </c>
      <c r="K31" s="14">
        <f t="shared" si="3"/>
        <v>2127</v>
      </c>
      <c r="L31" s="15">
        <f t="shared" si="5"/>
        <v>345</v>
      </c>
      <c r="M31" s="21">
        <v>1476.94</v>
      </c>
      <c r="N31" s="21"/>
      <c r="O31" s="16">
        <f t="shared" si="6"/>
        <v>26725.06</v>
      </c>
    </row>
    <row r="32" spans="1:15" x14ac:dyDescent="0.25">
      <c r="A32" s="10">
        <v>21</v>
      </c>
      <c r="B32" s="17" t="s">
        <v>60</v>
      </c>
      <c r="C32" s="18" t="s">
        <v>61</v>
      </c>
      <c r="D32" s="22" t="s">
        <v>20</v>
      </c>
      <c r="E32" s="20">
        <v>20000</v>
      </c>
      <c r="F32" s="14">
        <f t="shared" si="4"/>
        <v>0</v>
      </c>
      <c r="G32" s="14">
        <v>25</v>
      </c>
      <c r="H32" s="14">
        <f t="shared" si="0"/>
        <v>574</v>
      </c>
      <c r="I32" s="14">
        <f t="shared" si="1"/>
        <v>608</v>
      </c>
      <c r="J32" s="14">
        <f t="shared" si="2"/>
        <v>1420</v>
      </c>
      <c r="K32" s="14">
        <f t="shared" si="3"/>
        <v>1418</v>
      </c>
      <c r="L32" s="15">
        <f t="shared" si="5"/>
        <v>230</v>
      </c>
      <c r="M32" s="21"/>
      <c r="N32" s="25"/>
      <c r="O32" s="16">
        <f t="shared" si="6"/>
        <v>18793</v>
      </c>
    </row>
    <row r="33" spans="1:15" x14ac:dyDescent="0.25">
      <c r="A33" s="10">
        <v>22</v>
      </c>
      <c r="B33" s="17" t="s">
        <v>62</v>
      </c>
      <c r="C33" s="18" t="s">
        <v>63</v>
      </c>
      <c r="D33" s="22" t="s">
        <v>20</v>
      </c>
      <c r="E33" s="20">
        <v>15000</v>
      </c>
      <c r="F33" s="14">
        <f t="shared" si="4"/>
        <v>0</v>
      </c>
      <c r="G33" s="14">
        <v>25</v>
      </c>
      <c r="H33" s="14">
        <f t="shared" si="0"/>
        <v>430.5</v>
      </c>
      <c r="I33" s="14">
        <f t="shared" si="1"/>
        <v>456</v>
      </c>
      <c r="J33" s="14">
        <f t="shared" si="2"/>
        <v>1065</v>
      </c>
      <c r="K33" s="14">
        <f t="shared" si="3"/>
        <v>1063.5</v>
      </c>
      <c r="L33" s="15">
        <f t="shared" si="5"/>
        <v>172.5</v>
      </c>
      <c r="M33" s="21"/>
      <c r="N33" s="21"/>
      <c r="O33" s="16">
        <f t="shared" si="6"/>
        <v>14088.5</v>
      </c>
    </row>
    <row r="34" spans="1:15" x14ac:dyDescent="0.25">
      <c r="A34" s="10">
        <v>23</v>
      </c>
      <c r="B34" s="17" t="s">
        <v>64</v>
      </c>
      <c r="C34" s="18" t="s">
        <v>65</v>
      </c>
      <c r="D34" s="22" t="s">
        <v>20</v>
      </c>
      <c r="E34" s="20">
        <v>15000</v>
      </c>
      <c r="F34" s="14">
        <f t="shared" si="4"/>
        <v>0</v>
      </c>
      <c r="G34" s="14">
        <v>25</v>
      </c>
      <c r="H34" s="14">
        <f t="shared" si="0"/>
        <v>430.5</v>
      </c>
      <c r="I34" s="14">
        <f t="shared" si="1"/>
        <v>456</v>
      </c>
      <c r="J34" s="14">
        <f t="shared" si="2"/>
        <v>1065</v>
      </c>
      <c r="K34" s="14">
        <f t="shared" si="3"/>
        <v>1063.5</v>
      </c>
      <c r="L34" s="15">
        <f t="shared" si="5"/>
        <v>172.5</v>
      </c>
      <c r="M34" s="21"/>
      <c r="N34" s="25"/>
      <c r="O34" s="16">
        <f t="shared" si="6"/>
        <v>14088.5</v>
      </c>
    </row>
    <row r="35" spans="1:15" x14ac:dyDescent="0.25">
      <c r="A35" s="10">
        <v>24</v>
      </c>
      <c r="B35" s="17" t="s">
        <v>66</v>
      </c>
      <c r="C35" s="17" t="s">
        <v>67</v>
      </c>
      <c r="D35" s="22" t="s">
        <v>20</v>
      </c>
      <c r="E35" s="20">
        <v>70000</v>
      </c>
      <c r="F35" s="14">
        <f t="shared" si="4"/>
        <v>5368.44</v>
      </c>
      <c r="G35" s="14">
        <v>25</v>
      </c>
      <c r="H35" s="14">
        <f t="shared" si="0"/>
        <v>2009</v>
      </c>
      <c r="I35" s="14">
        <f t="shared" si="1"/>
        <v>2128</v>
      </c>
      <c r="J35" s="14">
        <f t="shared" si="2"/>
        <v>4970</v>
      </c>
      <c r="K35" s="14">
        <f t="shared" si="3"/>
        <v>4963</v>
      </c>
      <c r="L35" s="15">
        <f t="shared" si="5"/>
        <v>544</v>
      </c>
      <c r="M35" s="21"/>
      <c r="N35" s="18"/>
      <c r="O35" s="16">
        <f t="shared" si="6"/>
        <v>60469.56</v>
      </c>
    </row>
    <row r="36" spans="1:15" x14ac:dyDescent="0.25">
      <c r="A36" s="10">
        <v>25</v>
      </c>
      <c r="B36" s="17" t="s">
        <v>68</v>
      </c>
      <c r="C36" s="17" t="s">
        <v>69</v>
      </c>
      <c r="D36" s="22" t="s">
        <v>20</v>
      </c>
      <c r="E36" s="20">
        <v>55000</v>
      </c>
      <c r="F36" s="14">
        <f t="shared" si="4"/>
        <v>2559.67</v>
      </c>
      <c r="G36" s="14">
        <v>25</v>
      </c>
      <c r="H36" s="14">
        <f t="shared" si="0"/>
        <v>1578.5</v>
      </c>
      <c r="I36" s="14">
        <f t="shared" si="1"/>
        <v>1672</v>
      </c>
      <c r="J36" s="14">
        <f t="shared" si="2"/>
        <v>3905</v>
      </c>
      <c r="K36" s="14">
        <f t="shared" si="3"/>
        <v>3899.5</v>
      </c>
      <c r="L36" s="15">
        <f t="shared" si="5"/>
        <v>544</v>
      </c>
      <c r="M36" s="21"/>
      <c r="N36" s="18"/>
      <c r="O36" s="16">
        <f t="shared" si="6"/>
        <v>49164.83</v>
      </c>
    </row>
    <row r="37" spans="1:15" ht="15.75" thickBot="1" x14ac:dyDescent="0.3">
      <c r="A37" s="10">
        <v>26</v>
      </c>
      <c r="B37" s="26" t="s">
        <v>70</v>
      </c>
      <c r="C37" s="26" t="s">
        <v>71</v>
      </c>
      <c r="D37" s="22" t="s">
        <v>20</v>
      </c>
      <c r="E37" s="27">
        <v>30000</v>
      </c>
      <c r="F37" s="14">
        <f t="shared" si="4"/>
        <v>0</v>
      </c>
      <c r="G37" s="14">
        <v>25</v>
      </c>
      <c r="H37" s="14">
        <f t="shared" si="0"/>
        <v>861</v>
      </c>
      <c r="I37" s="14">
        <f t="shared" si="1"/>
        <v>912</v>
      </c>
      <c r="J37" s="14">
        <f t="shared" si="2"/>
        <v>2130</v>
      </c>
      <c r="K37" s="14">
        <f t="shared" si="3"/>
        <v>2127</v>
      </c>
      <c r="L37" s="15">
        <f t="shared" si="5"/>
        <v>345</v>
      </c>
      <c r="M37" s="21"/>
      <c r="N37" s="28"/>
      <c r="O37" s="16">
        <f t="shared" si="6"/>
        <v>28202</v>
      </c>
    </row>
    <row r="38" spans="1:15" ht="15.75" thickBot="1" x14ac:dyDescent="0.3">
      <c r="A38" s="33" t="s">
        <v>72</v>
      </c>
      <c r="B38" s="34"/>
      <c r="C38" s="34"/>
      <c r="D38" s="34"/>
      <c r="E38" s="29">
        <f>SUM(E12:E37)</f>
        <v>2070000</v>
      </c>
      <c r="F38" s="29">
        <f>SUM(F12:F37)</f>
        <v>239380.81000000003</v>
      </c>
      <c r="G38" s="29">
        <f t="shared" ref="G38:N38" si="7">SUM(G12:G37)</f>
        <v>650</v>
      </c>
      <c r="H38" s="29">
        <f t="shared" si="7"/>
        <v>58304.619999999995</v>
      </c>
      <c r="I38" s="29">
        <f t="shared" si="7"/>
        <v>56233.3</v>
      </c>
      <c r="J38" s="29">
        <f>SUM(J12:J37)</f>
        <v>144237.91999999998</v>
      </c>
      <c r="K38" s="29">
        <f>SUM(K12:K37)</f>
        <v>131149.39000000001</v>
      </c>
      <c r="L38" s="29">
        <f>SUM(L12:L37)</f>
        <v>12437</v>
      </c>
      <c r="M38" s="29">
        <f>SUM(M12:M37)</f>
        <v>9418.3700000000008</v>
      </c>
      <c r="N38" s="29">
        <f t="shared" si="7"/>
        <v>2063.2399999999998</v>
      </c>
      <c r="O38" s="30">
        <f>SUM(O12:O37)</f>
        <v>1703949.6600000006</v>
      </c>
    </row>
  </sheetData>
  <mergeCells count="3">
    <mergeCell ref="A7:O7"/>
    <mergeCell ref="A8:O8"/>
    <mergeCell ref="A38:D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Fijos Jul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TIC-01</cp:lastModifiedBy>
  <dcterms:created xsi:type="dcterms:W3CDTF">2018-08-09T19:00:18Z</dcterms:created>
  <dcterms:modified xsi:type="dcterms:W3CDTF">2018-08-09T19:26:22Z</dcterms:modified>
</cp:coreProperties>
</file>