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4\Marzo\Estadísticas Institucionales enero-marzo 2024\"/>
    </mc:Choice>
  </mc:AlternateContent>
  <xr:revisionPtr revIDLastSave="0" documentId="13_ncr:1_{18B43FEF-A29D-420E-AF45-367A1B7DACD9}" xr6:coauthVersionLast="36" xr6:coauthVersionMax="36" xr10:uidLastSave="{00000000-0000-0000-0000-000000000000}"/>
  <bookViews>
    <workbookView xWindow="-120" yWindow="-120" windowWidth="29040" windowHeight="15840" tabRatio="846" xr2:uid="{00000000-000D-0000-FFFF-FFFF00000000}"/>
  </bookViews>
  <sheets>
    <sheet name="ASISTENCIAS 1ER T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RESULTADOS ASIST." sheetId="13" r:id="rId5"/>
    <sheet name="GRAFICO 1 T1" sheetId="16" r:id="rId6"/>
    <sheet name="GRAFICO 2 T1" sheetId="17" r:id="rId7"/>
    <sheet name="GRAFICO 2 TIPOS DE ASISTENCIAS" sheetId="11" r:id="rId8"/>
  </sheets>
  <definedNames>
    <definedName name="_xlnm._FilterDatabase" localSheetId="0" hidden="1">'ASISTENCIAS 1ER T'!$A$8:$F$46</definedName>
    <definedName name="_xlnm._FilterDatabase" localSheetId="5" hidden="1">'GRAFICO 1 T1'!#REF!</definedName>
    <definedName name="_xlnm._FilterDatabase" localSheetId="7" hidden="1">'GRAFICO 2 TIPOS DE ASISTENCIAS'!#REF!</definedName>
    <definedName name="_xlnm.Print_Area" localSheetId="0">'ASISTENCIAS 1ER T'!$A$1:$F$47</definedName>
    <definedName name="_xlnm.Print_Area" localSheetId="5">'GRAFICO 1 T1'!$A$1:$H$56</definedName>
    <definedName name="_xlnm.Print_Area" localSheetId="6">'GRAFICO 2 T1'!$A$1:$J$51</definedName>
    <definedName name="_xlnm.Print_Area" localSheetId="7">'GRAFICO 2 TIPOS DE ASISTENCIAS'!$A$1:$Q$67</definedName>
    <definedName name="_xlnm.Print_Area" localSheetId="4">'RESULTADOS ASIST.'!$A$1:$M$26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BRINDADOS'!$C$7:$C$19</definedName>
  </definedNames>
  <calcPr calcId="191029"/>
</workbook>
</file>

<file path=xl/calcChain.xml><?xml version="1.0" encoding="utf-8"?>
<calcChain xmlns="http://schemas.openxmlformats.org/spreadsheetml/2006/main">
  <c r="A9" i="13" l="1"/>
  <c r="F48" i="16" l="1"/>
  <c r="M9" i="13"/>
  <c r="L9" i="13"/>
  <c r="K9" i="13"/>
  <c r="J9" i="13"/>
  <c r="I9" i="13"/>
  <c r="H9" i="13"/>
  <c r="G9" i="13"/>
  <c r="F9" i="13"/>
  <c r="E9" i="13"/>
  <c r="D9" i="13"/>
  <c r="C9" i="13"/>
  <c r="B9" i="13"/>
  <c r="P52" i="11" l="1"/>
  <c r="N53" i="11"/>
  <c r="O53" i="11" l="1"/>
  <c r="M53" i="11"/>
  <c r="L53" i="11"/>
  <c r="K53" i="11"/>
  <c r="J53" i="11"/>
  <c r="I53" i="11"/>
  <c r="H53" i="11"/>
  <c r="G53" i="11"/>
  <c r="F53" i="11"/>
  <c r="E53" i="11"/>
  <c r="D53" i="11"/>
  <c r="C53" i="11"/>
  <c r="P51" i="11"/>
  <c r="P53" i="11" l="1"/>
  <c r="F49" i="16" l="1"/>
  <c r="F47" i="16"/>
  <c r="F50" i="16" l="1"/>
  <c r="E50" i="16"/>
  <c r="D50" i="16"/>
  <c r="C50" i="16"/>
  <c r="P50" i="11" l="1"/>
  <c r="P49" i="11" l="1"/>
</calcChain>
</file>

<file path=xl/sharedStrings.xml><?xml version="1.0" encoding="utf-8"?>
<sst xmlns="http://schemas.openxmlformats.org/spreadsheetml/2006/main" count="311" uniqueCount="156">
  <si>
    <t>INSTITUCIÓN</t>
  </si>
  <si>
    <t>TIPO DE ASISTENCIA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</si>
  <si>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</si>
  <si>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</si>
  <si>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</si>
  <si>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</si>
  <si>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</si>
  <si>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</si>
  <si>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</si>
  <si>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t>INSTITUTO GEOGRÁFICO NACIONAL
"JOSÉ JOAQUÍN HUNGRÍA MORELL"</t>
  </si>
  <si>
    <t>LISTADO DE ASISTENCIAS BRINDADAS</t>
  </si>
  <si>
    <t>Asistencia a usuarios</t>
  </si>
  <si>
    <r>
      <rPr>
        <b/>
        <i/>
        <sz val="9"/>
        <color theme="1"/>
        <rFont val="Arial"/>
        <family val="2"/>
      </rPr>
      <t>Elaborado por:</t>
    </r>
    <r>
      <rPr>
        <i/>
        <sz val="9"/>
        <color theme="1"/>
        <rFont val="Arial"/>
        <family val="2"/>
      </rPr>
      <t xml:space="preserve"> Dpto. Planifcación y Desarrollo, con datos de la Dir. De Geografía y Cartografía del IGN-JJHM</t>
    </r>
  </si>
  <si>
    <t>TOTAL</t>
  </si>
  <si>
    <t>PERIODO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</si>
  <si>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</si>
  <si>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</si>
  <si>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</si>
  <si>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</si>
  <si>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</si>
  <si>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</si>
  <si>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</si>
  <si>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</si>
  <si>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</si>
  <si>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</si>
  <si>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</si>
  <si>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</si>
  <si>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</si>
  <si>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</si>
  <si>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</si>
  <si>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</si>
  <si>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</si>
  <si>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</si>
  <si>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</si>
  <si>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</si>
  <si>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</si>
  <si>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</si>
  <si>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</si>
  <si>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Servicio brindado</t>
  </si>
  <si>
    <t>enero-marzo</t>
  </si>
  <si>
    <t>Certificaciones de mapas</t>
  </si>
  <si>
    <t>Lissette Rodríguez</t>
  </si>
  <si>
    <t>Suministro de información geográfica, cartográfica y geodésica</t>
  </si>
  <si>
    <t>Suministro de información cartográfica</t>
  </si>
  <si>
    <t>Verificación de geolocalización</t>
  </si>
  <si>
    <t>Formación básica en SIG</t>
  </si>
  <si>
    <t>Descripción técnica de límites político administrativos</t>
  </si>
  <si>
    <t>Instalación de Geoportal</t>
  </si>
  <si>
    <t>Capacitación en uso y manejo de equipos topográficos</t>
  </si>
  <si>
    <t>Georreferenciación de puntos de control geodésicos</t>
  </si>
  <si>
    <t>Diseño de Redes Geodésicas</t>
  </si>
  <si>
    <t>Certificación de CORS</t>
  </si>
  <si>
    <t>Certificación de puntos geodésicos</t>
  </si>
  <si>
    <t>TIPO DE SERVICIO BRINDADO</t>
  </si>
  <si>
    <t>SERVICIO SOLICITADO</t>
  </si>
  <si>
    <t>TIPO DE SERVICIO</t>
  </si>
  <si>
    <t>MESES</t>
  </si>
  <si>
    <t>SOLICITUDES RECIBIDAS</t>
  </si>
  <si>
    <t>ATENDIDAS</t>
  </si>
  <si>
    <t>EN PROCESO</t>
  </si>
  <si>
    <t>DEVUELTAS</t>
  </si>
  <si>
    <t xml:space="preserve">ESTATUS DE ASISTENCIAS BRINDADAS </t>
  </si>
  <si>
    <t>ESTATUS DEL SERVICIO</t>
  </si>
  <si>
    <t>abril-junio</t>
  </si>
  <si>
    <t>Descripción técnica de límite político administrativos</t>
  </si>
  <si>
    <t>Generación de mapas</t>
  </si>
  <si>
    <t>julio-septiembre</t>
  </si>
  <si>
    <t>SERVICIOS SOLICITADOS EN EL TRIMESTRE</t>
  </si>
  <si>
    <t>CATÁLOGO DE SERVICIOS BRINDADOS POR EL IGN-JJHM</t>
  </si>
  <si>
    <t>octubre-diciembre</t>
  </si>
  <si>
    <t>enero-marzo 2024</t>
  </si>
  <si>
    <t>Periodo: enero-marzo 2024</t>
  </si>
  <si>
    <t>enero</t>
  </si>
  <si>
    <t>febrero</t>
  </si>
  <si>
    <t>marzo</t>
  </si>
  <si>
    <t>Periodo:  enero-marzo 2024</t>
  </si>
  <si>
    <t>Mapa político administrativo.</t>
  </si>
  <si>
    <t>Capas cartográficas de barrios y parajes de la provincia Pedernales.</t>
  </si>
  <si>
    <t>Hojas topográficas nacionales a escala 1:50,000, que son las oficiales hasta estos momentos.</t>
  </si>
  <si>
    <t>Capas cartográficas Plan de Ordenamiento de Puerto Plata y del Plan Muestreo de la Ciudad Colonial de SD.</t>
  </si>
  <si>
    <t>División territorial de Secciones, Barrios, Parajes, Sub-barrios de la Republica Dominicana.</t>
  </si>
  <si>
    <t>Link de descarga del mapa político administrativo en formato en formato pdf.</t>
  </si>
  <si>
    <t>Superficie oficial de la Rep. Dom.</t>
  </si>
  <si>
    <t xml:space="preserve">Carta 150,000 de Hoyo de Pelempito </t>
  </si>
  <si>
    <t>Medidas de equidistancias de los límites marítimos y superficie de República Dominicana.</t>
  </si>
  <si>
    <t>Mapa distrito municipal Cabarete, Puerto Plata.</t>
  </si>
  <si>
    <t>Shapesfiles de los límites, Capa cartográfica de Barrios y parajes del Distrito Nacional, Capa cartográfica del Distrito Nacional.</t>
  </si>
  <si>
    <t>Mapa del límite del distrito municipal de las lagunas de Nisibón, de la provincia La Altagracia.</t>
  </si>
  <si>
    <t>Mapa del distrito municipal de las Lagunas de Nisibón y capa cartográfica existente de barrios del distrito municipal. </t>
  </si>
  <si>
    <t>Shapes división territorial de la RD.</t>
  </si>
  <si>
    <t>Mapas a escalas para impartir entrenamiento.</t>
  </si>
  <si>
    <t>Mapa de Dajabón con vías y sectores.</t>
  </si>
  <si>
    <t>Mapas por regiones de provincias.</t>
  </si>
  <si>
    <t>Mapa de fallas sísmicas.</t>
  </si>
  <si>
    <t>Mapa de Verón Punta Cana.</t>
  </si>
  <si>
    <t>Capas cartográficas de aeropuertos, playas y puertos marítimos.</t>
  </si>
  <si>
    <t>Mapa político administrativo de RD y mapas de Santo Domingo.</t>
  </si>
  <si>
    <t>Mapa de parques y zonas con potencial eólico de RD.</t>
  </si>
  <si>
    <t>Capas vectoriales de las vías y cuencas hidrográficas.</t>
  </si>
  <si>
    <t>Mapa de la otra banda Higuey.</t>
  </si>
  <si>
    <t>Shapefiles nuevas regiones según la Ley Orgánica de Regiones Únicas de Planificación de la RD.</t>
  </si>
  <si>
    <t>Mapa de ubicación del el Centro de Investigación y Ciencias de la Familia.</t>
  </si>
  <si>
    <t>Mapa de Santo Domingo Este.</t>
  </si>
  <si>
    <t>Hoja topográfica de Pedro Corto y Elías Piña.</t>
  </si>
  <si>
    <t>Plano topográfico de la región este.</t>
  </si>
  <si>
    <t>Solicitud de shapesfiles de los mapas de RD.</t>
  </si>
  <si>
    <t>Información geográfica de la cuenca del rio Yásica.</t>
  </si>
  <si>
    <t>Suministro de información cartográfica oficial</t>
  </si>
  <si>
    <t>FECHA DE ENTREGA</t>
  </si>
  <si>
    <t>Mapas de Montecristi, Dajabón, Santiago Rodríguez y Valverde Mao.</t>
  </si>
  <si>
    <t>Mapa Topográfico del Sector de Lucerna, Cancino, Santo Domingo Este.</t>
  </si>
  <si>
    <t>Concluido</t>
  </si>
  <si>
    <t>Pendiente</t>
  </si>
  <si>
    <t>Rafael Taveras</t>
  </si>
  <si>
    <t>Marta Díaz Martínez</t>
  </si>
  <si>
    <t>Enmanuel Gómez</t>
  </si>
  <si>
    <t>Celeste Bautista</t>
  </si>
  <si>
    <t>Samuel Ventura Mercedes</t>
  </si>
  <si>
    <t>Joel Ramírez Ramírez</t>
  </si>
  <si>
    <t>Gladiber Hernández Ogando</t>
  </si>
  <si>
    <t>Kirvenli Valera</t>
  </si>
  <si>
    <t>Ramón Antonio Miranda Ángeles</t>
  </si>
  <si>
    <t>Sharmin Calvo Lulo</t>
  </si>
  <si>
    <t>Edna Rojas Carvallo</t>
  </si>
  <si>
    <t>Leanny Nataly Lorenzo Colón</t>
  </si>
  <si>
    <t>Anfry Joel Then</t>
  </si>
  <si>
    <t>Jayker Henriquez</t>
  </si>
  <si>
    <t>Eddy Vargas</t>
  </si>
  <si>
    <t>Carlos Sosa</t>
  </si>
  <si>
    <t>Brenda Lora</t>
  </si>
  <si>
    <t>Rafael Francisco Taveras Pineda</t>
  </si>
  <si>
    <t>Bolívar Troncoso</t>
  </si>
  <si>
    <t>Julia Rodríguez</t>
  </si>
  <si>
    <t>Pavel Isa Contreras (MEPyD)</t>
  </si>
  <si>
    <t>Synthia Carolina Sosa Cruz</t>
  </si>
  <si>
    <t>Dorin Martinez</t>
  </si>
  <si>
    <t>Wandra Elianny Baez Lorenzo</t>
  </si>
  <si>
    <t>Alexander Rodríguez Castillo</t>
  </si>
  <si>
    <t>Elisaury Suarez</t>
  </si>
  <si>
    <t>Eribec Esther Pérez Neris </t>
  </si>
  <si>
    <t>Alana Gómez</t>
  </si>
  <si>
    <t>José Alexander García Paulino</t>
  </si>
  <si>
    <t>Fabio Nina</t>
  </si>
  <si>
    <t>Hilary Rachel Almanzar Ferreras</t>
  </si>
  <si>
    <t>Santa Medina Santana</t>
  </si>
  <si>
    <t>Alberto Gil</t>
  </si>
  <si>
    <t>Enmanuel Núñez</t>
  </si>
  <si>
    <t>Ramón Eduardo Muñoz Montás</t>
  </si>
  <si>
    <t>Deveuelta</t>
  </si>
  <si>
    <t>Devuelta</t>
  </si>
  <si>
    <t>Asociación Dominicana de Agrimensores (ASODAGRIM)</t>
  </si>
  <si>
    <t>Ecoturismo Mundial y Poryecto Ambientales (EMPACA)</t>
  </si>
  <si>
    <t>Ministerio de Energía y Minas</t>
  </si>
  <si>
    <t>Formación Básica en Sistema de Información Geográfica (SIG) mediante programa QGIS.</t>
  </si>
  <si>
    <t>17/01/2024</t>
  </si>
  <si>
    <t>20/02/2024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</si>
</sst>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9" borderId="1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6" fillId="10" borderId="10" xfId="0" applyFont="1" applyFill="1" applyBorder="1" applyAlignment="1">
      <alignment vertical="center"/>
    </xf>
    <xf numFmtId="0" fontId="6" fillId="10" borderId="2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30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4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9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vertical="center" wrapText="1"/>
    </xf>
    <xf numFmtId="14" fontId="0" fillId="0" borderId="15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Fill="1" applyBorder="1" applyAlignment="1" applyProtection="1">
      <alignment horizontal="justify" vertical="center" wrapText="1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 wrapText="1"/>
    </xf>
    <xf numFmtId="14" fontId="0" fillId="2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0" fillId="2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0" fillId="2" borderId="4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34" xfId="0" quotePrefix="1" applyFont="1" applyFill="1" applyBorder="1" applyAlignment="1">
      <alignment vertical="center" wrapText="1"/>
    </xf>
    <xf numFmtId="0" fontId="0" fillId="2" borderId="15" xfId="0" quotePrefix="1" applyFont="1" applyFill="1" applyBorder="1" applyAlignment="1">
      <alignment vertical="center" wrapText="1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9" borderId="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454407388057015E-2"/>
          <c:y val="0.13321631364823869"/>
          <c:w val="0.8503753466324564"/>
          <c:h val="0.79146973144905863"/>
        </c:manualLayout>
      </c:layout>
      <c:pie3DChart>
        <c:varyColors val="1"/>
        <c:ser>
          <c:idx val="0"/>
          <c:order val="0"/>
          <c:tx>
            <c:strRef>
              <c:f>'GRAFICO 1 T1'!$B$50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14F-4454-9D7C-4B3859DC7C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14F-4454-9D7C-4B3859DC7C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4F-4454-9D7C-4B3859DC7C5F}"/>
              </c:ext>
            </c:extLst>
          </c:dPt>
          <c:dLbls>
            <c:dLbl>
              <c:idx val="0"/>
              <c:layout>
                <c:manualLayout>
                  <c:x val="4.9574170339429104E-2"/>
                  <c:y val="-6.1290345956065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4F-4454-9D7C-4B3859DC7C5F}"/>
                </c:ext>
              </c:extLst>
            </c:dLbl>
            <c:dLbl>
              <c:idx val="1"/>
              <c:layout>
                <c:manualLayout>
                  <c:x val="-1.8372930340713394E-2"/>
                  <c:y val="-5.6284976172097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4F-4454-9D7C-4B3859DC7C5F}"/>
                </c:ext>
              </c:extLst>
            </c:dLbl>
            <c:dLbl>
              <c:idx val="2"/>
              <c:layout>
                <c:manualLayout>
                  <c:x val="6.4442701734272773E-2"/>
                  <c:y val="-2.59866041525029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4F-4454-9D7C-4B3859DC7C5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'GRAFICO 1 T1'!$C$45:$E$46</c:f>
              <c:strCache>
                <c:ptCount val="3"/>
                <c:pt idx="0">
                  <c:v>ATENDIDAS</c:v>
                </c:pt>
                <c:pt idx="1">
                  <c:v>DEVUELTAS</c:v>
                </c:pt>
                <c:pt idx="2">
                  <c:v>EN PROCESO</c:v>
                </c:pt>
              </c:strCache>
            </c:strRef>
          </c:cat>
          <c:val>
            <c:numRef>
              <c:f>'GRAFICO 1 T1'!$C$50:$E$50</c:f>
              <c:numCache>
                <c:formatCode>General</c:formatCode>
                <c:ptCount val="3"/>
                <c:pt idx="0">
                  <c:v>32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F-4454-9D7C-4B3859DC7C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 solicitados en el trimestre</a:t>
            </a:r>
          </a:p>
          <a:p>
            <a:pPr>
              <a:defRPr/>
            </a:pPr>
            <a:r>
              <a:rPr lang="es-DO"/>
              <a:t>enero-marzo</a:t>
            </a:r>
          </a:p>
        </c:rich>
      </c:tx>
      <c:layout>
        <c:manualLayout>
          <c:xMode val="edge"/>
          <c:yMode val="edge"/>
          <c:x val="0.48782123486122764"/>
          <c:y val="2.146977620337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661964796998294E-2"/>
          <c:y val="0.28490120820632991"/>
          <c:w val="0.83253641528678335"/>
          <c:h val="0.680008456773137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24-4313-A329-698CE6BF80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B24-4313-A329-698CE6BF804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24-4313-A329-698CE6BF804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9B24-4313-A329-698CE6BF8046}"/>
              </c:ext>
            </c:extLst>
          </c:dPt>
          <c:dLbls>
            <c:dLbl>
              <c:idx val="0"/>
              <c:layout>
                <c:manualLayout>
                  <c:x val="0.10240432881601674"/>
                  <c:y val="-2.4962482568030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24-4313-A329-698CE6BF8046}"/>
                </c:ext>
              </c:extLst>
            </c:dLbl>
            <c:dLbl>
              <c:idx val="1"/>
              <c:layout>
                <c:manualLayout>
                  <c:x val="5.5856906626918272E-2"/>
                  <c:y val="-1.2481241284015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24-4313-A329-698CE6BF8046}"/>
                </c:ext>
              </c:extLst>
            </c:dLbl>
            <c:dLbl>
              <c:idx val="3"/>
              <c:layout>
                <c:manualLayout>
                  <c:x val="-6.7826243761257954E-2"/>
                  <c:y val="-7.48874477040904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24-4313-A329-698CE6BF8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2 T1'!$D$10:$G$10</c:f>
              <c:strCache>
                <c:ptCount val="4"/>
                <c:pt idx="0">
                  <c:v>Formación básica en SIG</c:v>
                </c:pt>
                <c:pt idx="1">
                  <c:v>Suministro de información cartográfica</c:v>
                </c:pt>
                <c:pt idx="2">
                  <c:v>Generación de mapas</c:v>
                </c:pt>
                <c:pt idx="3">
                  <c:v>Descripción técnica de límite político administrativos</c:v>
                </c:pt>
              </c:strCache>
            </c:strRef>
          </c:cat>
          <c:val>
            <c:numRef>
              <c:f>'GRAFICO 2 T1'!$D$11:$G$11</c:f>
              <c:numCache>
                <c:formatCode>General</c:formatCode>
                <c:ptCount val="4"/>
                <c:pt idx="0">
                  <c:v>3</c:v>
                </c:pt>
                <c:pt idx="1">
                  <c:v>28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4-4313-A329-698CE6BF804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2 TIPOS DE ASISTENCIAS'!$B$49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ASISTENCIAS'!$C$49:$O$49</c:f>
              <c:numCache>
                <c:formatCode>General</c:formatCode>
                <c:ptCount val="13"/>
                <c:pt idx="0">
                  <c:v>3</c:v>
                </c:pt>
                <c:pt idx="2">
                  <c:v>28</c:v>
                </c:pt>
                <c:pt idx="4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1-4E48-A1D2-CAE7F3D08F1B}"/>
            </c:ext>
          </c:extLst>
        </c:ser>
        <c:ser>
          <c:idx val="1"/>
          <c:order val="1"/>
          <c:tx>
            <c:strRef>
              <c:f>'GRAFICO 2 TIPOS DE ASISTENCIAS'!$B$50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ASISTENCIAS'!$C$50:$O$50</c:f>
            </c:numRef>
          </c:val>
          <c:extLst>
            <c:ext xmlns:c16="http://schemas.microsoft.com/office/drawing/2014/chart" uri="{C3380CC4-5D6E-409C-BE32-E72D297353CC}">
              <c16:uniqueId val="{00000000-B7A6-44D3-8582-FDCD4DA29682}"/>
            </c:ext>
          </c:extLst>
        </c:ser>
        <c:ser>
          <c:idx val="2"/>
          <c:order val="2"/>
          <c:tx>
            <c:strRef>
              <c:f>'GRAFICO 2 TIPOS DE ASISTENCIAS'!$B$51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ASISTENCIAS'!$C$51:$O$51</c:f>
            </c:numRef>
          </c:val>
          <c:extLst>
            <c:ext xmlns:c16="http://schemas.microsoft.com/office/drawing/2014/chart" uri="{C3380CC4-5D6E-409C-BE32-E72D297353CC}">
              <c16:uniqueId val="{00000000-3486-4091-BDEE-A2826C4EFD60}"/>
            </c:ext>
          </c:extLst>
        </c:ser>
        <c:ser>
          <c:idx val="3"/>
          <c:order val="3"/>
          <c:tx>
            <c:strRef>
              <c:f>'GRAFICO 2 TIPOS DE ASISTENCIAS'!$B$52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ASISTENCIAS'!$C$52:$O$52</c:f>
            </c:numRef>
          </c:val>
          <c:extLst>
            <c:ext xmlns:c16="http://schemas.microsoft.com/office/drawing/2014/chart" uri="{C3380CC4-5D6E-409C-BE32-E72D297353CC}">
              <c16:uniqueId val="{00000000-8B1C-4136-94C1-04F79BF52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7012496"/>
        <c:axId val="810361520"/>
      </c:barChart>
      <c:catAx>
        <c:axId val="9470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361520"/>
        <c:crosses val="autoZero"/>
        <c:auto val="1"/>
        <c:lblAlgn val="ctr"/>
        <c:lblOffset val="100"/>
        <c:noMultiLvlLbl val="0"/>
      </c:catAx>
      <c:valAx>
        <c:axId val="81036152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0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1202273</xdr:colOff>
      <xdr:row>4</xdr:row>
      <xdr:rowOff>57634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1590523</xdr:colOff>
      <xdr:row>0</xdr:row>
      <xdr:rowOff>110351</xdr:rowOff>
    </xdr:from>
    <xdr:to>
      <xdr:col>5</xdr:col>
      <xdr:colOff>1772057</xdr:colOff>
      <xdr:row>3</xdr:row>
      <xdr:rowOff>97725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0666" y="110351"/>
          <a:ext cx="2051426" cy="759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891963</xdr:colOff>
      <xdr:row>3</xdr:row>
      <xdr:rowOff>54126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732897" cy="694554"/>
        </a:xfrm>
        <a:prstGeom prst="rect">
          <a:avLst/>
        </a:prstGeom>
      </xdr:spPr>
    </xdr:pic>
    <xdr:clientData/>
  </xdr:twoCellAnchor>
  <xdr:twoCellAnchor editAs="oneCell">
    <xdr:from>
      <xdr:col>11</xdr:col>
      <xdr:colOff>1094758</xdr:colOff>
      <xdr:row>0</xdr:row>
      <xdr:rowOff>177479</xdr:rowOff>
    </xdr:from>
    <xdr:to>
      <xdr:col>12</xdr:col>
      <xdr:colOff>1272600</xdr:colOff>
      <xdr:row>2</xdr:row>
      <xdr:rowOff>320463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4675" y="177479"/>
          <a:ext cx="1444878" cy="531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2154236</xdr:colOff>
      <xdr:row>10</xdr:row>
      <xdr:rowOff>88900</xdr:rowOff>
    </xdr:from>
    <xdr:to>
      <xdr:col>6</xdr:col>
      <xdr:colOff>914848</xdr:colOff>
      <xdr:row>39</xdr:row>
      <xdr:rowOff>215899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E01727E-4196-4EC1-854E-2B161510A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349250</xdr:colOff>
      <xdr:row>1</xdr:row>
      <xdr:rowOff>0</xdr:rowOff>
    </xdr:from>
    <xdr:ext cx="1097417" cy="1007525"/>
    <xdr:pic>
      <xdr:nvPicPr>
        <xdr:cNvPr id="8" name="1 Imagen" descr="escudo_dominicano.jpg">
          <a:extLst>
            <a:ext uri="{FF2B5EF4-FFF2-40B4-BE49-F238E27FC236}">
              <a16:creationId xmlns:a16="http://schemas.microsoft.com/office/drawing/2014/main" id="{5137C6F4-1F0D-4D42-B08B-2A2C7412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6936"/>
        <a:stretch>
          <a:fillRect/>
        </a:stretch>
      </xdr:blipFill>
      <xdr:spPr>
        <a:xfrm>
          <a:off x="349250" y="174625"/>
          <a:ext cx="1097417" cy="1007525"/>
        </a:xfrm>
        <a:prstGeom prst="rect">
          <a:avLst/>
        </a:prstGeom>
      </xdr:spPr>
    </xdr:pic>
    <xdr:clientData/>
  </xdr:oneCellAnchor>
  <xdr:oneCellAnchor>
    <xdr:from>
      <xdr:col>6</xdr:col>
      <xdr:colOff>580105</xdr:colOff>
      <xdr:row>1</xdr:row>
      <xdr:rowOff>158404</xdr:rowOff>
    </xdr:from>
    <xdr:ext cx="1945098" cy="732767"/>
    <xdr:pic>
      <xdr:nvPicPr>
        <xdr:cNvPr id="9" name="Imagen 8">
          <a:extLst>
            <a:ext uri="{FF2B5EF4-FFF2-40B4-BE49-F238E27FC236}">
              <a16:creationId xmlns:a16="http://schemas.microsoft.com/office/drawing/2014/main" id="{5B9792CE-5F14-4039-BBAA-4471A26B6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3855" y="333029"/>
          <a:ext cx="1945098" cy="732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701690</xdr:colOff>
      <xdr:row>13</xdr:row>
      <xdr:rowOff>95394</xdr:rowOff>
    </xdr:from>
    <xdr:to>
      <xdr:col>7</xdr:col>
      <xdr:colOff>709898</xdr:colOff>
      <xdr:row>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88921C-142D-45E5-93C9-BBCF0062A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443865</xdr:colOff>
      <xdr:row>1</xdr:row>
      <xdr:rowOff>13335</xdr:rowOff>
    </xdr:from>
    <xdr:ext cx="1213855" cy="1114425"/>
    <xdr:pic>
      <xdr:nvPicPr>
        <xdr:cNvPr id="3" name="1 Imagen" descr="escudo_dominicano.jpg">
          <a:extLst>
            <a:ext uri="{FF2B5EF4-FFF2-40B4-BE49-F238E27FC236}">
              <a16:creationId xmlns:a16="http://schemas.microsoft.com/office/drawing/2014/main" id="{A54AE9B5-0E48-4504-8378-0D2AEB8BA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6936"/>
        <a:stretch>
          <a:fillRect/>
        </a:stretch>
      </xdr:blipFill>
      <xdr:spPr>
        <a:xfrm>
          <a:off x="443865" y="196215"/>
          <a:ext cx="1213855" cy="1114425"/>
        </a:xfrm>
        <a:prstGeom prst="rect">
          <a:avLst/>
        </a:prstGeom>
      </xdr:spPr>
    </xdr:pic>
    <xdr:clientData/>
  </xdr:oneCellAnchor>
  <xdr:oneCellAnchor>
    <xdr:from>
      <xdr:col>6</xdr:col>
      <xdr:colOff>1775450</xdr:colOff>
      <xdr:row>2</xdr:row>
      <xdr:rowOff>2194</xdr:rowOff>
    </xdr:from>
    <xdr:ext cx="2219143" cy="836006"/>
    <xdr:pic>
      <xdr:nvPicPr>
        <xdr:cNvPr id="4" name="Imagen 3">
          <a:extLst>
            <a:ext uri="{FF2B5EF4-FFF2-40B4-BE49-F238E27FC236}">
              <a16:creationId xmlns:a16="http://schemas.microsoft.com/office/drawing/2014/main" id="{D2905730-32AC-4B13-B2C3-C18318E38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8050" y="367954"/>
          <a:ext cx="2219143" cy="83600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299900</xdr:colOff>
      <xdr:row>1</xdr:row>
      <xdr:rowOff>31750</xdr:rowOff>
    </xdr:from>
    <xdr:ext cx="1585415" cy="1455550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871400" y="206375"/>
          <a:ext cx="1585415" cy="1455550"/>
        </a:xfrm>
        <a:prstGeom prst="rect">
          <a:avLst/>
        </a:prstGeom>
      </xdr:spPr>
    </xdr:pic>
    <xdr:clientData/>
  </xdr:oneCellAnchor>
  <xdr:oneCellAnchor>
    <xdr:from>
      <xdr:col>13</xdr:col>
      <xdr:colOff>832513</xdr:colOff>
      <xdr:row>1</xdr:row>
      <xdr:rowOff>95250</xdr:rowOff>
    </xdr:from>
    <xdr:ext cx="2907625" cy="1095375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7513" y="269875"/>
          <a:ext cx="2907625" cy="1095375"/>
        </a:xfrm>
        <a:prstGeom prst="rect">
          <a:avLst/>
        </a:prstGeom>
      </xdr:spPr>
    </xdr:pic>
    <xdr:clientData/>
  </xdr:oneCellAnchor>
  <xdr:twoCellAnchor>
    <xdr:from>
      <xdr:col>1</xdr:col>
      <xdr:colOff>217450</xdr:colOff>
      <xdr:row>10</xdr:row>
      <xdr:rowOff>79377</xdr:rowOff>
    </xdr:from>
    <xdr:to>
      <xdr:col>15</xdr:col>
      <xdr:colOff>730251</xdr:colOff>
      <xdr:row>44</xdr:row>
      <xdr:rowOff>111126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CBFC64-0DC0-4B72-B686-6E0671FCA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9" totalsRowShown="0">
  <autoFilter ref="C6:C19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9"/>
  <sheetViews>
    <sheetView tabSelected="1" zoomScale="73" zoomScaleNormal="73" zoomScaleSheetLayoutView="70" workbookViewId="0">
      <selection activeCell="D19" sqref="D19"/>
    </sheetView>
  </sheetViews>
  <sheetFormatPr baseColWidth="10" defaultRowHeight="15" x14ac:dyDescent="0.25"/>
  <cols>
    <col min="1" max="1" width="46" style="13" customWidth="1"/>
    <col min="2" max="2" width="64.28515625" style="21" customWidth="1"/>
    <col min="3" max="3" width="21" style="95" customWidth="1"/>
    <col min="4" max="4" width="32.42578125" style="13" customWidth="1"/>
    <col min="5" max="5" width="28.5703125" style="13" bestFit="1" customWidth="1"/>
    <col min="6" max="6" width="26.5703125" style="16" customWidth="1"/>
  </cols>
  <sheetData>
    <row r="3" spans="1:7" s="1" customFormat="1" ht="31.5" customHeight="1" x14ac:dyDescent="0.2">
      <c r="A3" s="138" t="s">
        <v>9</v>
      </c>
      <c r="B3" s="138"/>
      <c r="C3" s="138"/>
      <c r="D3" s="138"/>
      <c r="E3" s="138"/>
      <c r="F3" s="138"/>
    </row>
    <row r="4" spans="1:7" s="1" customFormat="1" ht="18" x14ac:dyDescent="0.25">
      <c r="A4" s="17"/>
      <c r="B4" s="19"/>
      <c r="C4" s="17"/>
      <c r="D4" s="17"/>
      <c r="E4" s="17"/>
      <c r="F4" s="14"/>
    </row>
    <row r="5" spans="1:7" ht="15.75" x14ac:dyDescent="0.25">
      <c r="A5" s="137" t="s">
        <v>10</v>
      </c>
      <c r="B5" s="137"/>
      <c r="C5" s="137"/>
      <c r="D5" s="137"/>
      <c r="E5" s="137"/>
      <c r="F5" s="137"/>
      <c r="G5" s="4"/>
    </row>
    <row r="6" spans="1:7" s="1" customFormat="1" ht="15.75" x14ac:dyDescent="0.25">
      <c r="A6" s="136" t="s">
        <v>70</v>
      </c>
      <c r="B6" s="136"/>
      <c r="C6" s="136"/>
      <c r="D6" s="136"/>
      <c r="E6" s="136"/>
      <c r="F6" s="136"/>
    </row>
    <row r="7" spans="1:7" s="2" customFormat="1" ht="18.75" thickBot="1" x14ac:dyDescent="0.3">
      <c r="A7" s="18"/>
      <c r="B7" s="20"/>
      <c r="C7" s="18"/>
      <c r="D7" s="18"/>
      <c r="E7" s="18"/>
      <c r="F7" s="15"/>
    </row>
    <row r="8" spans="1:7" s="12" customFormat="1" ht="32.25" thickBot="1" x14ac:dyDescent="0.3">
      <c r="A8" s="37" t="s">
        <v>0</v>
      </c>
      <c r="B8" s="38" t="s">
        <v>54</v>
      </c>
      <c r="C8" s="38" t="s">
        <v>108</v>
      </c>
      <c r="D8" s="38" t="s">
        <v>53</v>
      </c>
      <c r="E8" s="38" t="s">
        <v>62</v>
      </c>
      <c r="F8" s="38" t="s">
        <v>2</v>
      </c>
    </row>
    <row r="9" spans="1:7" s="12" customFormat="1" ht="28.9" customHeight="1" x14ac:dyDescent="0.25">
      <c r="A9" s="132" t="s">
        <v>150</v>
      </c>
      <c r="B9" s="134" t="s">
        <v>153</v>
      </c>
      <c r="C9" s="128" t="s">
        <v>154</v>
      </c>
      <c r="D9" s="129" t="s">
        <v>45</v>
      </c>
      <c r="E9" s="106" t="s">
        <v>111</v>
      </c>
      <c r="F9" s="107" t="s">
        <v>4</v>
      </c>
    </row>
    <row r="10" spans="1:7" s="12" customFormat="1" ht="28.9" customHeight="1" x14ac:dyDescent="0.25">
      <c r="A10" s="133" t="s">
        <v>151</v>
      </c>
      <c r="B10" s="135" t="s">
        <v>153</v>
      </c>
      <c r="C10" s="115">
        <v>45445</v>
      </c>
      <c r="D10" s="129" t="s">
        <v>45</v>
      </c>
      <c r="E10" s="114" t="s">
        <v>111</v>
      </c>
      <c r="F10" s="111" t="s">
        <v>4</v>
      </c>
    </row>
    <row r="11" spans="1:7" s="12" customFormat="1" ht="28.9" customHeight="1" x14ac:dyDescent="0.25">
      <c r="A11" s="125" t="s">
        <v>152</v>
      </c>
      <c r="B11" s="135" t="s">
        <v>153</v>
      </c>
      <c r="C11" s="115" t="s">
        <v>155</v>
      </c>
      <c r="D11" s="129" t="s">
        <v>45</v>
      </c>
      <c r="E11" s="114" t="s">
        <v>111</v>
      </c>
      <c r="F11" s="111" t="s">
        <v>4</v>
      </c>
    </row>
    <row r="12" spans="1:7" s="11" customFormat="1" ht="30" x14ac:dyDescent="0.2">
      <c r="A12" s="126" t="s">
        <v>113</v>
      </c>
      <c r="B12" s="127" t="s">
        <v>84</v>
      </c>
      <c r="C12" s="128">
        <v>45376</v>
      </c>
      <c r="D12" s="129" t="s">
        <v>46</v>
      </c>
      <c r="E12" s="130" t="s">
        <v>111</v>
      </c>
      <c r="F12" s="131" t="s">
        <v>3</v>
      </c>
    </row>
    <row r="13" spans="1:7" s="11" customFormat="1" ht="28.5" x14ac:dyDescent="0.2">
      <c r="A13" s="124" t="s">
        <v>114</v>
      </c>
      <c r="B13" s="108"/>
      <c r="C13" s="109"/>
      <c r="D13" s="39" t="s">
        <v>46</v>
      </c>
      <c r="E13" s="110" t="s">
        <v>112</v>
      </c>
      <c r="F13" s="111" t="s">
        <v>3</v>
      </c>
    </row>
    <row r="14" spans="1:7" s="11" customFormat="1" ht="30" x14ac:dyDescent="0.2">
      <c r="A14" s="124" t="s">
        <v>146</v>
      </c>
      <c r="B14" s="112" t="s">
        <v>87</v>
      </c>
      <c r="C14" s="113">
        <v>45379</v>
      </c>
      <c r="D14" s="39" t="s">
        <v>46</v>
      </c>
      <c r="E14" s="109" t="s">
        <v>111</v>
      </c>
      <c r="F14" s="111" t="s">
        <v>3</v>
      </c>
    </row>
    <row r="15" spans="1:7" s="11" customFormat="1" ht="30" x14ac:dyDescent="0.2">
      <c r="A15" s="124" t="s">
        <v>147</v>
      </c>
      <c r="B15" s="112" t="s">
        <v>88</v>
      </c>
      <c r="C15" s="113">
        <v>45343</v>
      </c>
      <c r="D15" s="39" t="s">
        <v>65</v>
      </c>
      <c r="E15" s="109" t="s">
        <v>111</v>
      </c>
      <c r="F15" s="111" t="s">
        <v>3</v>
      </c>
    </row>
    <row r="16" spans="1:7" s="11" customFormat="1" x14ac:dyDescent="0.2">
      <c r="A16" s="124" t="s">
        <v>115</v>
      </c>
      <c r="B16" s="112" t="s">
        <v>85</v>
      </c>
      <c r="C16" s="113">
        <v>45378</v>
      </c>
      <c r="D16" s="39" t="s">
        <v>65</v>
      </c>
      <c r="E16" s="109" t="s">
        <v>111</v>
      </c>
      <c r="F16" s="111" t="s">
        <v>3</v>
      </c>
    </row>
    <row r="17" spans="1:6" s="11" customFormat="1" ht="30" x14ac:dyDescent="0.2">
      <c r="A17" s="124" t="s">
        <v>116</v>
      </c>
      <c r="B17" s="112" t="s">
        <v>110</v>
      </c>
      <c r="C17" s="113">
        <v>45376</v>
      </c>
      <c r="D17" s="39" t="s">
        <v>65</v>
      </c>
      <c r="E17" s="109" t="s">
        <v>111</v>
      </c>
      <c r="F17" s="111" t="s">
        <v>3</v>
      </c>
    </row>
    <row r="18" spans="1:6" s="11" customFormat="1" x14ac:dyDescent="0.2">
      <c r="A18" s="125" t="s">
        <v>117</v>
      </c>
      <c r="B18" s="108" t="s">
        <v>109</v>
      </c>
      <c r="C18" s="114"/>
      <c r="D18" s="39" t="s">
        <v>65</v>
      </c>
      <c r="E18" s="110" t="s">
        <v>112</v>
      </c>
      <c r="F18" s="111" t="s">
        <v>3</v>
      </c>
    </row>
    <row r="19" spans="1:6" s="11" customFormat="1" ht="28.5" x14ac:dyDescent="0.2">
      <c r="A19" s="124" t="s">
        <v>118</v>
      </c>
      <c r="B19" s="112" t="s">
        <v>76</v>
      </c>
      <c r="C19" s="113">
        <v>45307</v>
      </c>
      <c r="D19" s="39" t="s">
        <v>107</v>
      </c>
      <c r="E19" s="109" t="s">
        <v>111</v>
      </c>
      <c r="F19" s="111" t="s">
        <v>3</v>
      </c>
    </row>
    <row r="20" spans="1:6" s="11" customFormat="1" ht="28.5" x14ac:dyDescent="0.2">
      <c r="A20" s="124" t="s">
        <v>119</v>
      </c>
      <c r="B20" s="112" t="s">
        <v>77</v>
      </c>
      <c r="C20" s="113">
        <v>45308</v>
      </c>
      <c r="D20" s="39" t="s">
        <v>107</v>
      </c>
      <c r="E20" s="109" t="s">
        <v>111</v>
      </c>
      <c r="F20" s="111" t="s">
        <v>3</v>
      </c>
    </row>
    <row r="21" spans="1:6" s="11" customFormat="1" ht="30" x14ac:dyDescent="0.2">
      <c r="A21" s="124" t="s">
        <v>120</v>
      </c>
      <c r="B21" s="112" t="s">
        <v>86</v>
      </c>
      <c r="C21" s="113">
        <v>45322</v>
      </c>
      <c r="D21" s="39" t="s">
        <v>107</v>
      </c>
      <c r="E21" s="109" t="s">
        <v>111</v>
      </c>
      <c r="F21" s="111" t="s">
        <v>3</v>
      </c>
    </row>
    <row r="22" spans="1:6" s="11" customFormat="1" ht="28.5" x14ac:dyDescent="0.2">
      <c r="A22" s="124" t="s">
        <v>121</v>
      </c>
      <c r="B22" s="112" t="s">
        <v>76</v>
      </c>
      <c r="C22" s="113">
        <v>45322</v>
      </c>
      <c r="D22" s="39" t="s">
        <v>107</v>
      </c>
      <c r="E22" s="109" t="s">
        <v>111</v>
      </c>
      <c r="F22" s="111" t="s">
        <v>3</v>
      </c>
    </row>
    <row r="23" spans="1:6" s="11" customFormat="1" ht="30" x14ac:dyDescent="0.2">
      <c r="A23" s="124" t="s">
        <v>122</v>
      </c>
      <c r="B23" s="112" t="s">
        <v>78</v>
      </c>
      <c r="C23" s="113">
        <v>45334</v>
      </c>
      <c r="D23" s="39" t="s">
        <v>107</v>
      </c>
      <c r="E23" s="109" t="s">
        <v>111</v>
      </c>
      <c r="F23" s="111" t="s">
        <v>3</v>
      </c>
    </row>
    <row r="24" spans="1:6" s="11" customFormat="1" ht="30" x14ac:dyDescent="0.2">
      <c r="A24" s="124" t="s">
        <v>123</v>
      </c>
      <c r="B24" s="112" t="s">
        <v>79</v>
      </c>
      <c r="C24" s="113">
        <v>45338</v>
      </c>
      <c r="D24" s="39" t="s">
        <v>107</v>
      </c>
      <c r="E24" s="109" t="s">
        <v>111</v>
      </c>
      <c r="F24" s="111" t="s">
        <v>3</v>
      </c>
    </row>
    <row r="25" spans="1:6" s="11" customFormat="1" ht="30" x14ac:dyDescent="0.2">
      <c r="A25" s="124" t="s">
        <v>124</v>
      </c>
      <c r="B25" s="112" t="s">
        <v>80</v>
      </c>
      <c r="C25" s="113">
        <v>45324</v>
      </c>
      <c r="D25" s="39" t="s">
        <v>107</v>
      </c>
      <c r="E25" s="109" t="s">
        <v>111</v>
      </c>
      <c r="F25" s="111" t="s">
        <v>3</v>
      </c>
    </row>
    <row r="26" spans="1:6" s="11" customFormat="1" ht="30" x14ac:dyDescent="0.2">
      <c r="A26" s="124" t="s">
        <v>125</v>
      </c>
      <c r="B26" s="112" t="s">
        <v>81</v>
      </c>
      <c r="C26" s="113">
        <v>45327</v>
      </c>
      <c r="D26" s="39" t="s">
        <v>107</v>
      </c>
      <c r="E26" s="109" t="s">
        <v>111</v>
      </c>
      <c r="F26" s="111" t="s">
        <v>3</v>
      </c>
    </row>
    <row r="27" spans="1:6" s="11" customFormat="1" ht="28.5" x14ac:dyDescent="0.2">
      <c r="A27" s="124" t="s">
        <v>126</v>
      </c>
      <c r="B27" s="112" t="s">
        <v>89</v>
      </c>
      <c r="C27" s="113">
        <v>45327</v>
      </c>
      <c r="D27" s="39" t="s">
        <v>107</v>
      </c>
      <c r="E27" s="109" t="s">
        <v>111</v>
      </c>
      <c r="F27" s="111" t="s">
        <v>3</v>
      </c>
    </row>
    <row r="28" spans="1:6" s="11" customFormat="1" ht="28.5" x14ac:dyDescent="0.2">
      <c r="A28" s="124" t="s">
        <v>127</v>
      </c>
      <c r="B28" s="112" t="s">
        <v>90</v>
      </c>
      <c r="C28" s="113">
        <v>45334</v>
      </c>
      <c r="D28" s="39" t="s">
        <v>107</v>
      </c>
      <c r="E28" s="109" t="s">
        <v>111</v>
      </c>
      <c r="F28" s="111" t="s">
        <v>3</v>
      </c>
    </row>
    <row r="29" spans="1:6" s="11" customFormat="1" ht="28.5" x14ac:dyDescent="0.2">
      <c r="A29" s="124" t="s">
        <v>128</v>
      </c>
      <c r="B29" s="112" t="s">
        <v>91</v>
      </c>
      <c r="C29" s="113">
        <v>45334</v>
      </c>
      <c r="D29" s="39" t="s">
        <v>107</v>
      </c>
      <c r="E29" s="109" t="s">
        <v>111</v>
      </c>
      <c r="F29" s="111" t="s">
        <v>3</v>
      </c>
    </row>
    <row r="30" spans="1:6" s="11" customFormat="1" ht="28.5" x14ac:dyDescent="0.2">
      <c r="A30" s="124" t="s">
        <v>129</v>
      </c>
      <c r="B30" s="112" t="s">
        <v>92</v>
      </c>
      <c r="C30" s="113">
        <v>45334</v>
      </c>
      <c r="D30" s="39" t="s">
        <v>107</v>
      </c>
      <c r="E30" s="109" t="s">
        <v>111</v>
      </c>
      <c r="F30" s="111" t="s">
        <v>3</v>
      </c>
    </row>
    <row r="31" spans="1:6" s="11" customFormat="1" ht="28.5" x14ac:dyDescent="0.2">
      <c r="A31" s="125" t="s">
        <v>130</v>
      </c>
      <c r="B31" s="108" t="s">
        <v>82</v>
      </c>
      <c r="C31" s="115">
        <v>45335</v>
      </c>
      <c r="D31" s="39" t="s">
        <v>107</v>
      </c>
      <c r="E31" s="114" t="s">
        <v>111</v>
      </c>
      <c r="F31" s="111" t="s">
        <v>3</v>
      </c>
    </row>
    <row r="32" spans="1:6" s="11" customFormat="1" ht="28.5" x14ac:dyDescent="0.2">
      <c r="A32" s="124" t="s">
        <v>131</v>
      </c>
      <c r="B32" s="112" t="s">
        <v>93</v>
      </c>
      <c r="C32" s="113">
        <v>45336</v>
      </c>
      <c r="D32" s="39" t="s">
        <v>107</v>
      </c>
      <c r="E32" s="109" t="s">
        <v>111</v>
      </c>
      <c r="F32" s="111" t="s">
        <v>3</v>
      </c>
    </row>
    <row r="33" spans="1:6" s="11" customFormat="1" ht="28.5" x14ac:dyDescent="0.2">
      <c r="A33" s="124" t="s">
        <v>132</v>
      </c>
      <c r="B33" s="112" t="s">
        <v>94</v>
      </c>
      <c r="C33" s="113">
        <v>45343</v>
      </c>
      <c r="D33" s="39" t="s">
        <v>107</v>
      </c>
      <c r="E33" s="109" t="s">
        <v>111</v>
      </c>
      <c r="F33" s="111" t="s">
        <v>3</v>
      </c>
    </row>
    <row r="34" spans="1:6" s="11" customFormat="1" ht="28.5" x14ac:dyDescent="0.2">
      <c r="A34" s="124" t="s">
        <v>133</v>
      </c>
      <c r="B34" s="112" t="s">
        <v>95</v>
      </c>
      <c r="C34" s="113">
        <v>45345</v>
      </c>
      <c r="D34" s="39" t="s">
        <v>107</v>
      </c>
      <c r="E34" s="109" t="s">
        <v>111</v>
      </c>
      <c r="F34" s="111" t="s">
        <v>3</v>
      </c>
    </row>
    <row r="35" spans="1:6" s="11" customFormat="1" ht="28.5" x14ac:dyDescent="0.2">
      <c r="A35" s="124" t="s">
        <v>134</v>
      </c>
      <c r="B35" s="112" t="s">
        <v>96</v>
      </c>
      <c r="C35" s="113">
        <v>45348</v>
      </c>
      <c r="D35" s="39" t="s">
        <v>107</v>
      </c>
      <c r="E35" s="109" t="s">
        <v>111</v>
      </c>
      <c r="F35" s="111" t="s">
        <v>3</v>
      </c>
    </row>
    <row r="36" spans="1:6" s="11" customFormat="1" ht="28.5" x14ac:dyDescent="0.2">
      <c r="A36" s="124" t="s">
        <v>135</v>
      </c>
      <c r="B36" s="112" t="s">
        <v>97</v>
      </c>
      <c r="C36" s="113">
        <v>45352</v>
      </c>
      <c r="D36" s="39" t="s">
        <v>107</v>
      </c>
      <c r="E36" s="109" t="s">
        <v>111</v>
      </c>
      <c r="F36" s="111" t="s">
        <v>3</v>
      </c>
    </row>
    <row r="37" spans="1:6" s="11" customFormat="1" ht="28.5" x14ac:dyDescent="0.2">
      <c r="A37" s="124" t="s">
        <v>136</v>
      </c>
      <c r="B37" s="112" t="s">
        <v>98</v>
      </c>
      <c r="C37" s="113">
        <v>45358</v>
      </c>
      <c r="D37" s="39" t="s">
        <v>107</v>
      </c>
      <c r="E37" s="109" t="s">
        <v>111</v>
      </c>
      <c r="F37" s="111" t="s">
        <v>3</v>
      </c>
    </row>
    <row r="38" spans="1:6" s="11" customFormat="1" ht="28.5" x14ac:dyDescent="0.2">
      <c r="A38" s="124" t="s">
        <v>137</v>
      </c>
      <c r="B38" s="112" t="s">
        <v>99</v>
      </c>
      <c r="C38" s="113">
        <v>45362</v>
      </c>
      <c r="D38" s="39" t="s">
        <v>107</v>
      </c>
      <c r="E38" s="109" t="s">
        <v>111</v>
      </c>
      <c r="F38" s="111" t="s">
        <v>3</v>
      </c>
    </row>
    <row r="39" spans="1:6" s="11" customFormat="1" ht="30" x14ac:dyDescent="0.2">
      <c r="A39" s="124" t="s">
        <v>138</v>
      </c>
      <c r="B39" s="112" t="s">
        <v>100</v>
      </c>
      <c r="C39" s="113">
        <v>45370</v>
      </c>
      <c r="D39" s="39" t="s">
        <v>107</v>
      </c>
      <c r="E39" s="109" t="s">
        <v>111</v>
      </c>
      <c r="F39" s="111" t="s">
        <v>3</v>
      </c>
    </row>
    <row r="40" spans="1:6" s="11" customFormat="1" ht="28.5" x14ac:dyDescent="0.2">
      <c r="A40" s="124" t="s">
        <v>139</v>
      </c>
      <c r="B40" s="116" t="s">
        <v>101</v>
      </c>
      <c r="C40" s="113">
        <v>45372</v>
      </c>
      <c r="D40" s="39" t="s">
        <v>107</v>
      </c>
      <c r="E40" s="109" t="s">
        <v>111</v>
      </c>
      <c r="F40" s="111" t="s">
        <v>3</v>
      </c>
    </row>
    <row r="41" spans="1:6" s="11" customFormat="1" ht="28.5" x14ac:dyDescent="0.2">
      <c r="A41" s="124" t="s">
        <v>140</v>
      </c>
      <c r="B41" s="116" t="s">
        <v>102</v>
      </c>
      <c r="C41" s="113">
        <v>45376</v>
      </c>
      <c r="D41" s="39" t="s">
        <v>107</v>
      </c>
      <c r="E41" s="109" t="s">
        <v>111</v>
      </c>
      <c r="F41" s="111" t="s">
        <v>3</v>
      </c>
    </row>
    <row r="42" spans="1:6" s="11" customFormat="1" ht="28.5" x14ac:dyDescent="0.2">
      <c r="A42" s="124" t="s">
        <v>141</v>
      </c>
      <c r="B42" s="116" t="s">
        <v>103</v>
      </c>
      <c r="C42" s="113">
        <v>45376</v>
      </c>
      <c r="D42" s="39" t="s">
        <v>107</v>
      </c>
      <c r="E42" s="109" t="s">
        <v>111</v>
      </c>
      <c r="F42" s="111" t="s">
        <v>3</v>
      </c>
    </row>
    <row r="43" spans="1:6" s="11" customFormat="1" ht="28.5" x14ac:dyDescent="0.2">
      <c r="A43" s="124" t="s">
        <v>142</v>
      </c>
      <c r="B43" s="112" t="s">
        <v>83</v>
      </c>
      <c r="C43" s="113">
        <v>45348</v>
      </c>
      <c r="D43" s="39" t="s">
        <v>107</v>
      </c>
      <c r="E43" s="117" t="s">
        <v>148</v>
      </c>
      <c r="F43" s="111" t="s">
        <v>3</v>
      </c>
    </row>
    <row r="44" spans="1:6" s="11" customFormat="1" ht="28.5" x14ac:dyDescent="0.2">
      <c r="A44" s="124" t="s">
        <v>143</v>
      </c>
      <c r="B44" s="112" t="s">
        <v>104</v>
      </c>
      <c r="C44" s="113">
        <v>45366</v>
      </c>
      <c r="D44" s="39" t="s">
        <v>107</v>
      </c>
      <c r="E44" s="117" t="s">
        <v>149</v>
      </c>
      <c r="F44" s="111" t="s">
        <v>3</v>
      </c>
    </row>
    <row r="45" spans="1:6" s="11" customFormat="1" ht="28.5" x14ac:dyDescent="0.25">
      <c r="A45" s="124" t="s">
        <v>144</v>
      </c>
      <c r="B45" s="112" t="s">
        <v>105</v>
      </c>
      <c r="C45" s="118">
        <v>45371</v>
      </c>
      <c r="D45" s="39" t="s">
        <v>107</v>
      </c>
      <c r="E45" s="117" t="s">
        <v>149</v>
      </c>
      <c r="F45" s="111" t="s">
        <v>3</v>
      </c>
    </row>
    <row r="46" spans="1:6" s="11" customFormat="1" ht="28.5" x14ac:dyDescent="0.25">
      <c r="A46" s="124" t="s">
        <v>145</v>
      </c>
      <c r="B46" s="112" t="s">
        <v>106</v>
      </c>
      <c r="C46" s="118">
        <v>45377</v>
      </c>
      <c r="D46" s="39" t="s">
        <v>107</v>
      </c>
      <c r="E46" s="117" t="s">
        <v>149</v>
      </c>
      <c r="F46" s="111" t="s">
        <v>3</v>
      </c>
    </row>
    <row r="47" spans="1:6" s="11" customFormat="1" ht="49.9" customHeight="1" thickBot="1" x14ac:dyDescent="0.25">
      <c r="A47" s="119"/>
      <c r="B47" s="120"/>
      <c r="C47" s="121"/>
      <c r="D47" s="122"/>
      <c r="E47" s="122"/>
      <c r="F47" s="123"/>
    </row>
    <row r="48" spans="1:6" ht="27.75" customHeight="1" x14ac:dyDescent="0.25"/>
    <row r="49" ht="27.75" customHeight="1" x14ac:dyDescent="0.25"/>
  </sheetData>
  <sheetProtection insertRows="0" deleteRows="0"/>
  <autoFilter ref="A8:F46" xr:uid="{0206FBAC-930B-4A30-AED8-288BC6E91589}"/>
  <mergeCells count="3">
    <mergeCell ref="A6:F6"/>
    <mergeCell ref="A5:F5"/>
    <mergeCell ref="A3:F3"/>
  </mergeCells>
  <dataValidations count="2">
    <dataValidation type="list" allowBlank="1" showInputMessage="1" showErrorMessage="1" sqref="F9:F47" xr:uid="{00000000-0002-0000-0000-000000000000}">
      <formula1>Áreas_Técnicas</formula1>
    </dataValidation>
    <dataValidation type="list" allowBlank="1" showInputMessage="1" showErrorMessage="1" sqref="D9:D47" xr:uid="{00000000-0002-0000-0000-000001000000}">
      <formula1>Servicio_brindado</formula1>
    </dataValidation>
  </dataValidations>
  <pageMargins left="0.7" right="0.7" top="0.75" bottom="0.75" header="0.3" footer="0.3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E21" sqref="E21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40" t="s">
        <v>5</v>
      </c>
      <c r="C4" t="s">
        <v>4</v>
      </c>
      <c r="D4" t="s">
        <v>3</v>
      </c>
      <c r="E4" t="s">
        <v>33</v>
      </c>
    </row>
    <row r="5" spans="2:5" x14ac:dyDescent="0.25">
      <c r="B5" s="41" t="s">
        <v>4</v>
      </c>
      <c r="C5" s="41" t="s">
        <v>17</v>
      </c>
      <c r="D5" s="41" t="s">
        <v>25</v>
      </c>
      <c r="E5" s="41" t="s">
        <v>34</v>
      </c>
    </row>
    <row r="6" spans="2:5" x14ac:dyDescent="0.25">
      <c r="B6" s="41" t="s">
        <v>3</v>
      </c>
      <c r="C6" s="41" t="s">
        <v>18</v>
      </c>
      <c r="D6" s="41" t="s">
        <v>26</v>
      </c>
      <c r="E6" s="41" t="s">
        <v>35</v>
      </c>
    </row>
    <row r="7" spans="2:5" x14ac:dyDescent="0.25">
      <c r="B7" s="41" t="s">
        <v>33</v>
      </c>
      <c r="C7" s="41" t="s">
        <v>19</v>
      </c>
      <c r="D7" s="41" t="s">
        <v>27</v>
      </c>
      <c r="E7" s="41" t="s">
        <v>36</v>
      </c>
    </row>
    <row r="8" spans="2:5" x14ac:dyDescent="0.25">
      <c r="B8" s="41" t="s">
        <v>37</v>
      </c>
      <c r="C8" s="41" t="s">
        <v>20</v>
      </c>
      <c r="D8" s="41" t="s">
        <v>28</v>
      </c>
      <c r="E8" s="41"/>
    </row>
    <row r="9" spans="2:5" x14ac:dyDescent="0.25">
      <c r="B9" s="41"/>
      <c r="C9" s="42" t="s">
        <v>41</v>
      </c>
      <c r="D9" s="41" t="s">
        <v>29</v>
      </c>
      <c r="E9" s="41"/>
    </row>
    <row r="10" spans="2:5" x14ac:dyDescent="0.25">
      <c r="B10" s="41"/>
      <c r="C10" s="41" t="s">
        <v>21</v>
      </c>
      <c r="D10" s="41" t="s">
        <v>30</v>
      </c>
      <c r="E10" s="41"/>
    </row>
    <row r="11" spans="2:5" x14ac:dyDescent="0.25">
      <c r="B11" s="41"/>
      <c r="C11" s="41" t="s">
        <v>22</v>
      </c>
      <c r="D11" s="41" t="s">
        <v>31</v>
      </c>
      <c r="E11" s="41"/>
    </row>
    <row r="12" spans="2:5" x14ac:dyDescent="0.25">
      <c r="B12" s="41"/>
      <c r="C12" s="41" t="s">
        <v>23</v>
      </c>
      <c r="D12" s="41" t="s">
        <v>32</v>
      </c>
      <c r="E12" s="41"/>
    </row>
    <row r="13" spans="2:5" x14ac:dyDescent="0.25">
      <c r="B13" s="41"/>
      <c r="C13" s="41" t="s">
        <v>24</v>
      </c>
      <c r="D13" s="41"/>
      <c r="E13" s="41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19" sqref="B19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7" t="s">
        <v>1</v>
      </c>
    </row>
    <row r="5" spans="2:2" ht="15.75" x14ac:dyDescent="0.25">
      <c r="B5" s="8" t="s">
        <v>6</v>
      </c>
    </row>
    <row r="6" spans="2:2" ht="15.75" x14ac:dyDescent="0.25">
      <c r="B6" s="9" t="s">
        <v>7</v>
      </c>
    </row>
    <row r="7" spans="2:2" ht="15.75" x14ac:dyDescent="0.25">
      <c r="B7" s="22" t="s">
        <v>11</v>
      </c>
    </row>
    <row r="8" spans="2:2" ht="15.75" x14ac:dyDescent="0.25">
      <c r="B8" s="10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D19"/>
  <sheetViews>
    <sheetView workbookViewId="0">
      <selection activeCell="C10" sqref="C10"/>
    </sheetView>
  </sheetViews>
  <sheetFormatPr baseColWidth="10" defaultRowHeight="15" x14ac:dyDescent="0.25"/>
  <cols>
    <col min="3" max="3" width="53.28515625" customWidth="1"/>
  </cols>
  <sheetData>
    <row r="6" spans="3:4" x14ac:dyDescent="0.25">
      <c r="C6" t="s">
        <v>38</v>
      </c>
    </row>
    <row r="7" spans="3:4" x14ac:dyDescent="0.25">
      <c r="C7" t="s">
        <v>45</v>
      </c>
      <c r="D7" s="44"/>
    </row>
    <row r="8" spans="3:4" ht="30" x14ac:dyDescent="0.25">
      <c r="C8" s="41" t="s">
        <v>42</v>
      </c>
      <c r="D8" s="44"/>
    </row>
    <row r="9" spans="3:4" x14ac:dyDescent="0.25">
      <c r="C9" t="s">
        <v>107</v>
      </c>
      <c r="D9" s="44"/>
    </row>
    <row r="10" spans="3:4" x14ac:dyDescent="0.25">
      <c r="C10" t="s">
        <v>44</v>
      </c>
      <c r="D10" s="44"/>
    </row>
    <row r="11" spans="3:4" x14ac:dyDescent="0.25">
      <c r="C11" t="s">
        <v>46</v>
      </c>
      <c r="D11" s="44"/>
    </row>
    <row r="12" spans="3:4" x14ac:dyDescent="0.25">
      <c r="C12" t="s">
        <v>65</v>
      </c>
      <c r="D12" s="44"/>
    </row>
    <row r="13" spans="3:4" x14ac:dyDescent="0.25">
      <c r="C13" t="s">
        <v>40</v>
      </c>
      <c r="D13" s="44"/>
    </row>
    <row r="14" spans="3:4" x14ac:dyDescent="0.25">
      <c r="C14" t="s">
        <v>47</v>
      </c>
      <c r="D14" s="44"/>
    </row>
    <row r="15" spans="3:4" x14ac:dyDescent="0.25">
      <c r="C15" t="s">
        <v>48</v>
      </c>
      <c r="D15" s="44"/>
    </row>
    <row r="16" spans="3:4" x14ac:dyDescent="0.25">
      <c r="C16" t="s">
        <v>49</v>
      </c>
      <c r="D16" s="44"/>
    </row>
    <row r="17" spans="3:4" x14ac:dyDescent="0.25">
      <c r="C17" t="s">
        <v>50</v>
      </c>
      <c r="D17" s="44"/>
    </row>
    <row r="18" spans="3:4" x14ac:dyDescent="0.25">
      <c r="C18" t="s">
        <v>51</v>
      </c>
    </row>
    <row r="19" spans="3:4" x14ac:dyDescent="0.25">
      <c r="C19" t="s">
        <v>52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9"/>
  <sheetViews>
    <sheetView zoomScale="73" zoomScaleNormal="73" zoomScaleSheetLayoutView="90" workbookViewId="0">
      <selection activeCell="A10" sqref="A10"/>
    </sheetView>
  </sheetViews>
  <sheetFormatPr baseColWidth="10" defaultRowHeight="15" x14ac:dyDescent="0.25"/>
  <cols>
    <col min="1" max="1" width="20.140625" style="13" bestFit="1" customWidth="1"/>
    <col min="2" max="2" width="24.42578125" style="13" customWidth="1"/>
    <col min="3" max="3" width="19.7109375" style="21" customWidth="1"/>
    <col min="4" max="4" width="18.42578125" style="13" customWidth="1"/>
    <col min="5" max="5" width="17" style="13" customWidth="1"/>
    <col min="6" max="7" width="22.7109375" style="13" customWidth="1"/>
    <col min="8" max="8" width="27.140625" style="13" customWidth="1"/>
    <col min="9" max="9" width="19.7109375" style="13" customWidth="1"/>
    <col min="10" max="12" width="18.85546875" style="13" customWidth="1"/>
    <col min="13" max="13" width="21.7109375" style="13" customWidth="1"/>
  </cols>
  <sheetData>
    <row r="3" spans="1:15" s="1" customFormat="1" ht="31.5" customHeight="1" x14ac:dyDescent="0.2">
      <c r="A3" s="138" t="s">
        <v>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5"/>
    </row>
    <row r="4" spans="1:15" s="1" customFormat="1" ht="18" x14ac:dyDescent="0.25">
      <c r="A4" s="17"/>
      <c r="B4" s="17"/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3"/>
    </row>
    <row r="5" spans="1:15" ht="15.75" x14ac:dyDescent="0.25">
      <c r="A5" s="137" t="s">
        <v>10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4"/>
      <c r="O5" s="4"/>
    </row>
    <row r="6" spans="1:15" s="1" customFormat="1" x14ac:dyDescent="0.25">
      <c r="A6" s="139" t="s">
        <v>70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6"/>
    </row>
    <row r="7" spans="1:15" s="2" customFormat="1" ht="18.75" thickBot="1" x14ac:dyDescent="0.3">
      <c r="A7" s="18"/>
      <c r="B7" s="18"/>
      <c r="C7" s="20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s="12" customFormat="1" ht="63" x14ac:dyDescent="0.25">
      <c r="A8" s="45" t="s">
        <v>45</v>
      </c>
      <c r="B8" s="46" t="s">
        <v>42</v>
      </c>
      <c r="C8" s="46" t="s">
        <v>107</v>
      </c>
      <c r="D8" s="46" t="s">
        <v>44</v>
      </c>
      <c r="E8" s="46" t="s">
        <v>65</v>
      </c>
      <c r="F8" s="46" t="s">
        <v>40</v>
      </c>
      <c r="G8" s="47" t="s">
        <v>47</v>
      </c>
      <c r="H8" s="47" t="s">
        <v>48</v>
      </c>
      <c r="I8" s="47" t="s">
        <v>49</v>
      </c>
      <c r="J8" s="47" t="s">
        <v>50</v>
      </c>
      <c r="K8" s="47" t="s">
        <v>64</v>
      </c>
      <c r="L8" s="47" t="s">
        <v>51</v>
      </c>
      <c r="M8" s="47" t="s">
        <v>52</v>
      </c>
    </row>
    <row r="9" spans="1:15" ht="27.75" customHeight="1" thickBot="1" x14ac:dyDescent="0.3">
      <c r="A9" s="35">
        <f>+COUNTIF('ASISTENCIAS 1ER T'!D9:D46,"Formación básica en SIG")</f>
        <v>3</v>
      </c>
      <c r="B9" s="35">
        <f>+COUNTIF('ASISTENCIAS 1ER T'!D12:D47,"Suministro de información geográfica, cartográfica y geodésica")</f>
        <v>0</v>
      </c>
      <c r="C9" s="35">
        <f>+COUNTIF('ASISTENCIAS 1ER T'!D12:D47,"Suministro de información cartográfica oficial")</f>
        <v>28</v>
      </c>
      <c r="D9" s="35">
        <f>+COUNTIF('ASISTENCIAS 1ER T'!D12:D47,"Verificación de geolocalización")</f>
        <v>0</v>
      </c>
      <c r="E9" s="35">
        <f>+COUNTIF('ASISTENCIAS 1ER T'!D12:D47,"Generación de mapas")</f>
        <v>4</v>
      </c>
      <c r="F9" s="35">
        <f>+COUNTIF('ASISTENCIAS 1ER T'!D12:D47,"Certificaciones de mapas")</f>
        <v>0</v>
      </c>
      <c r="G9" s="35">
        <f>+COUNTIF('ASISTENCIAS 1ER T'!D12:D47,"Instalación de Geoportal")</f>
        <v>0</v>
      </c>
      <c r="H9" s="35">
        <f>+COUNTIF('ASISTENCIAS 1ER T'!D12:D47,"Capacitación en uso y manejo de equipos topográficos")</f>
        <v>0</v>
      </c>
      <c r="I9" s="35">
        <f>+COUNTIF('ASISTENCIAS 1ER T'!D12:D47,"Georreferenciación de puntos de control geodésicos")</f>
        <v>0</v>
      </c>
      <c r="J9" s="35">
        <f>+COUNTIF('ASISTENCIAS 1ER T'!D12:D47,"Diseño de Redes Geodésicas")</f>
        <v>0</v>
      </c>
      <c r="K9" s="35">
        <f>+COUNTIF('ASISTENCIAS 1ER T'!D12:D47,"Descripción técnica de límites político administrativos")</f>
        <v>3</v>
      </c>
      <c r="L9" s="35">
        <f>+COUNTIF('ASISTENCIAS 1ER T'!D12:D47,"Certificación de CORS")</f>
        <v>0</v>
      </c>
      <c r="M9" s="35">
        <f>+COUNTIF('ASISTENCIAS 1ER T'!D12:D47,"Certificación de puntos geodésicos")</f>
        <v>0</v>
      </c>
    </row>
  </sheetData>
  <sheetProtection insertRows="0" deleteRows="0"/>
  <mergeCells count="3">
    <mergeCell ref="A3:M3"/>
    <mergeCell ref="A5:M5"/>
    <mergeCell ref="A6:M6"/>
  </mergeCells>
  <pageMargins left="0.7" right="0.7" top="0.75" bottom="0.75" header="0.3" footer="0.3"/>
  <pageSetup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showGridLines="0" zoomScale="80" zoomScaleNormal="80" workbookViewId="0">
      <selection activeCell="D60" sqref="D60:D61"/>
    </sheetView>
  </sheetViews>
  <sheetFormatPr baseColWidth="10" defaultColWidth="11.42578125" defaultRowHeight="14.25" x14ac:dyDescent="0.2"/>
  <cols>
    <col min="1" max="1" width="33.140625" style="1" customWidth="1"/>
    <col min="2" max="2" width="44.28515625" style="23" customWidth="1"/>
    <col min="3" max="3" width="32.42578125" style="23" customWidth="1"/>
    <col min="4" max="4" width="24.5703125" style="23" customWidth="1"/>
    <col min="5" max="5" width="25.28515625" style="23" customWidth="1"/>
    <col min="6" max="6" width="23.7109375" style="23" customWidth="1"/>
    <col min="7" max="7" width="32.28515625" style="23" customWidth="1"/>
    <col min="8" max="16384" width="11.42578125" style="1"/>
  </cols>
  <sheetData>
    <row r="1" spans="1:14" x14ac:dyDescent="0.2">
      <c r="A1" s="3"/>
      <c r="B1" s="64"/>
      <c r="C1" s="64"/>
      <c r="D1" s="64"/>
      <c r="E1" s="64"/>
      <c r="F1" s="64"/>
      <c r="G1" s="64"/>
      <c r="H1" s="3"/>
    </row>
    <row r="2" spans="1:14" x14ac:dyDescent="0.2">
      <c r="A2" s="3"/>
      <c r="B2" s="64"/>
      <c r="C2" s="3"/>
      <c r="D2" s="64"/>
      <c r="E2" s="64"/>
      <c r="F2" s="64"/>
      <c r="G2" s="64"/>
      <c r="H2" s="64"/>
      <c r="I2" s="23"/>
      <c r="J2" s="23"/>
      <c r="K2" s="23"/>
      <c r="L2" s="23"/>
      <c r="M2" s="23"/>
    </row>
    <row r="3" spans="1:14" ht="48.75" customHeight="1" x14ac:dyDescent="0.2">
      <c r="A3" s="140" t="s">
        <v>16</v>
      </c>
      <c r="B3" s="140"/>
      <c r="C3" s="140"/>
      <c r="D3" s="140"/>
      <c r="E3" s="140"/>
      <c r="F3" s="140"/>
      <c r="G3" s="140"/>
      <c r="H3" s="140"/>
      <c r="I3" s="85"/>
      <c r="J3" s="85"/>
      <c r="K3" s="85"/>
      <c r="L3" s="85"/>
      <c r="M3" s="85"/>
      <c r="N3" s="85"/>
    </row>
    <row r="4" spans="1:14" ht="18" x14ac:dyDescent="0.25">
      <c r="A4" s="3"/>
      <c r="B4" s="92"/>
      <c r="C4" s="67"/>
      <c r="D4" s="92"/>
      <c r="E4" s="92"/>
      <c r="F4" s="92"/>
      <c r="G4" s="92"/>
      <c r="H4" s="92"/>
      <c r="I4" s="43"/>
      <c r="J4" s="43"/>
      <c r="K4" s="43"/>
      <c r="L4" s="43"/>
      <c r="M4" s="43"/>
    </row>
    <row r="5" spans="1:14" customFormat="1" ht="18.75" x14ac:dyDescent="0.3">
      <c r="A5" s="141" t="s">
        <v>15</v>
      </c>
      <c r="B5" s="141"/>
      <c r="C5" s="141"/>
      <c r="D5" s="141"/>
      <c r="E5" s="141"/>
      <c r="F5" s="141"/>
      <c r="G5" s="141"/>
      <c r="H5" s="141"/>
      <c r="I5" s="86"/>
      <c r="J5" s="86"/>
      <c r="K5" s="86"/>
      <c r="L5" s="86"/>
      <c r="M5" s="86"/>
      <c r="N5" s="86"/>
    </row>
    <row r="6" spans="1:14" customFormat="1" ht="18.75" x14ac:dyDescent="0.3">
      <c r="A6" s="142" t="s">
        <v>71</v>
      </c>
      <c r="B6" s="142"/>
      <c r="C6" s="142"/>
      <c r="D6" s="142"/>
      <c r="E6" s="142"/>
      <c r="F6" s="142"/>
      <c r="G6" s="142"/>
      <c r="H6" s="142"/>
      <c r="I6" s="87"/>
      <c r="J6" s="87"/>
      <c r="K6" s="87"/>
      <c r="L6" s="87"/>
      <c r="M6" s="87"/>
      <c r="N6" s="87"/>
    </row>
    <row r="7" spans="1:14" customFormat="1" ht="15" x14ac:dyDescent="0.25">
      <c r="A7" s="70"/>
      <c r="B7" s="70"/>
      <c r="C7" s="70"/>
      <c r="D7" s="70"/>
      <c r="E7" s="70"/>
      <c r="F7" s="70"/>
      <c r="G7" s="70"/>
      <c r="H7" s="70"/>
      <c r="I7" s="34"/>
      <c r="J7" s="34"/>
      <c r="K7" s="34"/>
      <c r="L7" s="34"/>
      <c r="M7" s="34"/>
      <c r="N7" s="34"/>
    </row>
    <row r="8" spans="1:14" ht="18" x14ac:dyDescent="0.25">
      <c r="A8" s="143" t="s">
        <v>61</v>
      </c>
      <c r="B8" s="143"/>
      <c r="C8" s="143"/>
      <c r="D8" s="143"/>
      <c r="E8" s="143"/>
      <c r="F8" s="143"/>
      <c r="G8" s="143"/>
      <c r="H8" s="143"/>
      <c r="I8" s="88"/>
      <c r="J8" s="88"/>
      <c r="K8" s="88"/>
      <c r="L8" s="88"/>
      <c r="M8" s="88"/>
      <c r="N8" s="88"/>
    </row>
    <row r="9" spans="1:14" x14ac:dyDescent="0.2">
      <c r="A9" s="64"/>
      <c r="B9" s="64"/>
      <c r="C9" s="64"/>
      <c r="D9" s="64"/>
      <c r="E9" s="64"/>
      <c r="F9" s="64"/>
      <c r="G9" s="64"/>
      <c r="H9" s="3"/>
    </row>
    <row r="10" spans="1:14" x14ac:dyDescent="0.2">
      <c r="A10" s="64"/>
      <c r="B10" s="64"/>
      <c r="C10" s="64"/>
      <c r="D10" s="64"/>
      <c r="E10" s="64"/>
      <c r="F10" s="64"/>
      <c r="G10" s="64"/>
      <c r="H10" s="3"/>
    </row>
    <row r="11" spans="1:14" ht="18" x14ac:dyDescent="0.25">
      <c r="A11" s="50"/>
      <c r="B11" s="50"/>
      <c r="C11" s="50"/>
      <c r="D11" s="50"/>
      <c r="E11" s="50"/>
      <c r="F11" s="50"/>
      <c r="G11" s="50"/>
      <c r="H11" s="3"/>
    </row>
    <row r="12" spans="1:14" ht="18" x14ac:dyDescent="0.25">
      <c r="A12" s="50"/>
      <c r="B12" s="50"/>
      <c r="C12" s="50"/>
      <c r="D12" s="50"/>
      <c r="E12" s="50"/>
      <c r="F12" s="50"/>
      <c r="G12" s="50"/>
      <c r="H12" s="3"/>
    </row>
    <row r="13" spans="1:14" ht="18" x14ac:dyDescent="0.25">
      <c r="A13" s="50"/>
      <c r="B13" s="50"/>
      <c r="C13" s="50"/>
      <c r="D13" s="50"/>
      <c r="E13" s="50"/>
      <c r="F13" s="50"/>
      <c r="G13" s="50"/>
      <c r="H13" s="3"/>
    </row>
    <row r="14" spans="1:14" ht="18" x14ac:dyDescent="0.25">
      <c r="A14" s="50"/>
      <c r="B14" s="50"/>
      <c r="C14" s="50"/>
      <c r="D14" s="50"/>
      <c r="E14" s="50"/>
      <c r="F14" s="50"/>
      <c r="G14" s="50"/>
      <c r="H14" s="3"/>
    </row>
    <row r="15" spans="1:14" ht="18" x14ac:dyDescent="0.25">
      <c r="A15" s="50"/>
      <c r="B15" s="50"/>
      <c r="C15" s="50"/>
      <c r="D15" s="50"/>
      <c r="E15" s="50"/>
      <c r="F15" s="50"/>
      <c r="G15" s="50"/>
      <c r="H15" s="3"/>
    </row>
    <row r="16" spans="1:14" ht="18" x14ac:dyDescent="0.25">
      <c r="A16" s="50"/>
      <c r="B16" s="50"/>
      <c r="C16" s="50"/>
      <c r="D16" s="50"/>
      <c r="E16" s="50"/>
      <c r="F16" s="50"/>
      <c r="G16" s="50"/>
      <c r="H16" s="3"/>
    </row>
    <row r="17" spans="1:8" ht="18" x14ac:dyDescent="0.25">
      <c r="A17" s="50"/>
      <c r="B17" s="50"/>
      <c r="C17" s="50"/>
      <c r="D17" s="50"/>
      <c r="E17" s="50"/>
      <c r="F17" s="50"/>
      <c r="G17" s="50"/>
      <c r="H17" s="3"/>
    </row>
    <row r="18" spans="1:8" ht="18" x14ac:dyDescent="0.25">
      <c r="A18" s="50"/>
      <c r="B18" s="50"/>
      <c r="C18" s="50"/>
      <c r="D18" s="50"/>
      <c r="E18" s="50"/>
      <c r="F18" s="50"/>
      <c r="G18" s="50"/>
      <c r="H18" s="3"/>
    </row>
    <row r="19" spans="1:8" ht="18" x14ac:dyDescent="0.25">
      <c r="A19" s="50"/>
      <c r="B19" s="50"/>
      <c r="C19" s="50"/>
      <c r="D19" s="50"/>
      <c r="E19" s="50"/>
      <c r="F19" s="50"/>
      <c r="G19" s="50"/>
      <c r="H19" s="3"/>
    </row>
    <row r="20" spans="1:8" ht="18" x14ac:dyDescent="0.25">
      <c r="A20" s="50"/>
      <c r="B20" s="50"/>
      <c r="C20" s="50"/>
      <c r="D20" s="50"/>
      <c r="E20" s="50"/>
      <c r="F20" s="50"/>
      <c r="G20" s="50"/>
      <c r="H20" s="3"/>
    </row>
    <row r="21" spans="1:8" ht="18" x14ac:dyDescent="0.25">
      <c r="A21" s="50"/>
      <c r="B21" s="50"/>
      <c r="C21" s="50"/>
      <c r="D21" s="50"/>
      <c r="E21" s="50"/>
      <c r="F21" s="50"/>
      <c r="G21" s="50"/>
      <c r="H21" s="3"/>
    </row>
    <row r="22" spans="1:8" ht="18" x14ac:dyDescent="0.25">
      <c r="A22" s="50"/>
      <c r="B22" s="50"/>
      <c r="C22" s="50"/>
      <c r="D22" s="50"/>
      <c r="E22" s="50"/>
      <c r="F22" s="50"/>
      <c r="G22" s="50"/>
      <c r="H22" s="3"/>
    </row>
    <row r="23" spans="1:8" ht="18" x14ac:dyDescent="0.25">
      <c r="A23" s="50"/>
      <c r="B23" s="50"/>
      <c r="C23" s="50"/>
      <c r="D23" s="50"/>
      <c r="E23" s="50"/>
      <c r="F23" s="50"/>
      <c r="G23" s="50"/>
      <c r="H23" s="3"/>
    </row>
    <row r="24" spans="1:8" ht="18" x14ac:dyDescent="0.25">
      <c r="A24" s="50"/>
      <c r="B24" s="50"/>
      <c r="C24" s="50"/>
      <c r="D24" s="50"/>
      <c r="E24" s="50"/>
      <c r="F24" s="50"/>
      <c r="G24" s="50"/>
      <c r="H24" s="3"/>
    </row>
    <row r="25" spans="1:8" ht="18" x14ac:dyDescent="0.25">
      <c r="A25" s="50"/>
      <c r="B25" s="50"/>
      <c r="C25" s="50"/>
      <c r="D25" s="50"/>
      <c r="E25" s="50"/>
      <c r="F25" s="50"/>
      <c r="G25" s="50"/>
      <c r="H25" s="3"/>
    </row>
    <row r="26" spans="1:8" ht="18" x14ac:dyDescent="0.25">
      <c r="A26" s="50"/>
      <c r="B26" s="50"/>
      <c r="C26" s="50"/>
      <c r="D26" s="50"/>
      <c r="E26" s="50"/>
      <c r="F26" s="50"/>
      <c r="G26" s="50"/>
      <c r="H26" s="3"/>
    </row>
    <row r="27" spans="1:8" ht="18" x14ac:dyDescent="0.25">
      <c r="A27" s="50"/>
      <c r="B27" s="50"/>
      <c r="C27" s="50"/>
      <c r="D27" s="50"/>
      <c r="E27" s="50"/>
      <c r="F27" s="50"/>
      <c r="G27" s="50"/>
      <c r="H27" s="3"/>
    </row>
    <row r="28" spans="1:8" ht="18" x14ac:dyDescent="0.25">
      <c r="A28" s="50"/>
      <c r="B28" s="50"/>
      <c r="C28" s="50"/>
      <c r="D28" s="50"/>
      <c r="E28" s="50"/>
      <c r="F28" s="50"/>
      <c r="G28" s="50"/>
      <c r="H28" s="3"/>
    </row>
    <row r="29" spans="1:8" ht="18" x14ac:dyDescent="0.25">
      <c r="A29" s="50"/>
      <c r="B29" s="50"/>
      <c r="C29" s="50"/>
      <c r="D29" s="50"/>
      <c r="E29" s="50"/>
      <c r="F29" s="50"/>
      <c r="G29" s="50"/>
      <c r="H29" s="3"/>
    </row>
    <row r="30" spans="1:8" ht="18" x14ac:dyDescent="0.25">
      <c r="A30" s="50"/>
      <c r="B30" s="50"/>
      <c r="C30" s="50"/>
      <c r="D30" s="50"/>
      <c r="E30" s="50"/>
      <c r="F30" s="50"/>
      <c r="G30" s="50"/>
      <c r="H30" s="3"/>
    </row>
    <row r="31" spans="1:8" ht="18" x14ac:dyDescent="0.25">
      <c r="A31" s="50"/>
      <c r="B31" s="50"/>
      <c r="C31" s="50"/>
      <c r="D31" s="50"/>
      <c r="E31" s="50"/>
      <c r="F31" s="50"/>
      <c r="G31" s="50"/>
      <c r="H31" s="3"/>
    </row>
    <row r="32" spans="1:8" ht="18" x14ac:dyDescent="0.25">
      <c r="A32" s="50"/>
      <c r="B32" s="50"/>
      <c r="C32" s="50"/>
      <c r="D32" s="50"/>
      <c r="E32" s="50"/>
      <c r="F32" s="50"/>
      <c r="G32" s="50"/>
      <c r="H32" s="3"/>
    </row>
    <row r="33" spans="1:8" ht="18" x14ac:dyDescent="0.25">
      <c r="A33" s="50"/>
      <c r="B33" s="50"/>
      <c r="C33" s="50"/>
      <c r="D33" s="50"/>
      <c r="E33" s="50"/>
      <c r="F33" s="50"/>
      <c r="G33" s="50"/>
      <c r="H33" s="3"/>
    </row>
    <row r="34" spans="1:8" ht="18" x14ac:dyDescent="0.25">
      <c r="A34" s="50"/>
      <c r="B34" s="50"/>
      <c r="C34" s="50"/>
      <c r="D34" s="50"/>
      <c r="E34" s="50"/>
      <c r="F34" s="50"/>
      <c r="G34" s="50"/>
      <c r="H34" s="3"/>
    </row>
    <row r="35" spans="1:8" ht="18" x14ac:dyDescent="0.25">
      <c r="A35" s="50"/>
      <c r="B35" s="50"/>
      <c r="C35" s="50"/>
      <c r="D35" s="50"/>
      <c r="E35" s="50"/>
      <c r="F35" s="50"/>
      <c r="G35" s="50"/>
      <c r="H35" s="3"/>
    </row>
    <row r="36" spans="1:8" ht="18" x14ac:dyDescent="0.25">
      <c r="A36" s="50"/>
      <c r="B36" s="50"/>
      <c r="C36" s="50"/>
      <c r="D36" s="50"/>
      <c r="E36" s="50"/>
      <c r="F36" s="50"/>
      <c r="G36" s="50"/>
      <c r="H36" s="3"/>
    </row>
    <row r="37" spans="1:8" ht="18" x14ac:dyDescent="0.25">
      <c r="A37" s="50"/>
      <c r="B37" s="50"/>
      <c r="C37" s="50"/>
      <c r="D37" s="50"/>
      <c r="E37" s="50"/>
      <c r="F37" s="50"/>
      <c r="G37" s="50"/>
      <c r="H37" s="3"/>
    </row>
    <row r="38" spans="1:8" ht="18" x14ac:dyDescent="0.25">
      <c r="A38" s="50"/>
      <c r="B38" s="50"/>
      <c r="C38" s="50"/>
      <c r="D38" s="50"/>
      <c r="E38" s="50"/>
      <c r="F38" s="50"/>
      <c r="G38" s="50"/>
      <c r="H38" s="3"/>
    </row>
    <row r="39" spans="1:8" ht="18" x14ac:dyDescent="0.25">
      <c r="A39" s="50"/>
      <c r="B39" s="50"/>
      <c r="C39" s="50"/>
      <c r="D39" s="50"/>
      <c r="E39" s="50"/>
      <c r="F39" s="50"/>
      <c r="G39" s="50"/>
      <c r="H39" s="3"/>
    </row>
    <row r="40" spans="1:8" ht="18" x14ac:dyDescent="0.25">
      <c r="A40" s="50"/>
      <c r="B40" s="50"/>
      <c r="C40" s="50"/>
      <c r="D40" s="50"/>
      <c r="E40" s="50"/>
      <c r="F40" s="50"/>
      <c r="G40" s="50"/>
      <c r="H40" s="3"/>
    </row>
    <row r="41" spans="1:8" ht="18" x14ac:dyDescent="0.25">
      <c r="A41" s="50"/>
      <c r="B41" s="50"/>
      <c r="C41" s="50"/>
      <c r="D41" s="50"/>
      <c r="E41" s="50"/>
      <c r="F41" s="50"/>
      <c r="G41" s="50"/>
      <c r="H41" s="3"/>
    </row>
    <row r="42" spans="1:8" ht="18" x14ac:dyDescent="0.25">
      <c r="A42" s="50"/>
      <c r="B42" s="50"/>
      <c r="C42" s="50"/>
      <c r="D42" s="50"/>
      <c r="E42" s="50"/>
      <c r="F42" s="50"/>
      <c r="G42" s="50"/>
      <c r="H42" s="3"/>
    </row>
    <row r="43" spans="1:8" ht="18" x14ac:dyDescent="0.25">
      <c r="A43" s="50"/>
      <c r="B43" s="50"/>
      <c r="C43" s="50"/>
      <c r="D43" s="50"/>
      <c r="E43" s="50"/>
      <c r="F43" s="50"/>
      <c r="G43" s="50"/>
      <c r="H43" s="3"/>
    </row>
    <row r="44" spans="1:8" ht="18.75" thickBot="1" x14ac:dyDescent="0.3">
      <c r="A44" s="50"/>
      <c r="B44" s="50"/>
      <c r="C44" s="50"/>
      <c r="D44" s="50"/>
      <c r="E44" s="50"/>
      <c r="F44" s="50"/>
      <c r="G44" s="50"/>
      <c r="H44" s="3"/>
    </row>
    <row r="45" spans="1:8" ht="19.5" thickBot="1" x14ac:dyDescent="0.25">
      <c r="A45" s="3"/>
      <c r="B45" s="144" t="s">
        <v>57</v>
      </c>
      <c r="C45" s="145"/>
      <c r="D45" s="145"/>
      <c r="E45" s="145"/>
      <c r="F45" s="146"/>
      <c r="G45" s="64"/>
      <c r="H45" s="3"/>
    </row>
    <row r="46" spans="1:8" ht="27.75" customHeight="1" x14ac:dyDescent="0.2">
      <c r="A46" s="3"/>
      <c r="B46" s="73" t="s">
        <v>56</v>
      </c>
      <c r="C46" s="74" t="s">
        <v>58</v>
      </c>
      <c r="D46" s="75" t="s">
        <v>60</v>
      </c>
      <c r="E46" s="75" t="s">
        <v>59</v>
      </c>
      <c r="F46" s="76" t="s">
        <v>13</v>
      </c>
      <c r="G46" s="64"/>
      <c r="H46" s="3"/>
    </row>
    <row r="47" spans="1:8" ht="30" customHeight="1" x14ac:dyDescent="0.2">
      <c r="A47" s="3"/>
      <c r="B47" s="77" t="s">
        <v>72</v>
      </c>
      <c r="C47" s="78">
        <v>5</v>
      </c>
      <c r="D47" s="78">
        <v>0</v>
      </c>
      <c r="E47" s="78">
        <v>0</v>
      </c>
      <c r="F47" s="79">
        <f>SUM(C47:E47)</f>
        <v>5</v>
      </c>
      <c r="G47" s="64"/>
      <c r="H47" s="3"/>
    </row>
    <row r="48" spans="1:8" ht="30" customHeight="1" x14ac:dyDescent="0.2">
      <c r="A48" s="3"/>
      <c r="B48" s="77" t="s">
        <v>73</v>
      </c>
      <c r="C48" s="78">
        <v>16</v>
      </c>
      <c r="D48" s="78">
        <v>1</v>
      </c>
      <c r="E48" s="78">
        <v>1</v>
      </c>
      <c r="F48" s="79">
        <f>SUM(C48:E48)</f>
        <v>18</v>
      </c>
      <c r="G48" s="64"/>
      <c r="H48" s="3"/>
    </row>
    <row r="49" spans="1:8" ht="30" customHeight="1" thickBot="1" x14ac:dyDescent="0.25">
      <c r="A49" s="3"/>
      <c r="B49" s="77" t="s">
        <v>74</v>
      </c>
      <c r="C49" s="78">
        <v>11</v>
      </c>
      <c r="D49" s="80">
        <v>3</v>
      </c>
      <c r="E49" s="80">
        <v>1</v>
      </c>
      <c r="F49" s="81">
        <f>SUM(C49:E49)</f>
        <v>15</v>
      </c>
      <c r="G49" s="64"/>
      <c r="H49" s="3"/>
    </row>
    <row r="50" spans="1:8" ht="20.25" customHeight="1" thickBot="1" x14ac:dyDescent="0.25">
      <c r="A50" s="3"/>
      <c r="B50" s="82" t="s">
        <v>13</v>
      </c>
      <c r="C50" s="83">
        <f>SUM(C47:C49)</f>
        <v>32</v>
      </c>
      <c r="D50" s="84">
        <f>SUM(D47:D49)</f>
        <v>4</v>
      </c>
      <c r="E50" s="84">
        <f>SUM(E47:E49)</f>
        <v>2</v>
      </c>
      <c r="F50" s="91">
        <f>SUM(F47:F49)</f>
        <v>38</v>
      </c>
      <c r="G50" s="64"/>
      <c r="H50" s="3"/>
    </row>
    <row r="51" spans="1:8" s="2" customFormat="1" ht="22.5" customHeight="1" x14ac:dyDescent="0.25">
      <c r="A51" s="58"/>
      <c r="B51" s="58"/>
      <c r="C51" s="58"/>
      <c r="D51" s="58"/>
      <c r="E51" s="58"/>
      <c r="F51" s="58"/>
      <c r="G51" s="65"/>
      <c r="H51" s="65"/>
    </row>
    <row r="52" spans="1:8" x14ac:dyDescent="0.2">
      <c r="A52" s="61"/>
      <c r="B52" s="62"/>
      <c r="C52" s="62"/>
      <c r="D52" s="63"/>
      <c r="E52" s="63"/>
      <c r="F52" s="72"/>
      <c r="G52" s="72"/>
      <c r="H52" s="3"/>
    </row>
    <row r="53" spans="1:8" x14ac:dyDescent="0.2">
      <c r="A53" s="61"/>
      <c r="B53" s="62"/>
      <c r="C53" s="62"/>
      <c r="D53" s="63"/>
      <c r="E53" s="63"/>
      <c r="F53" s="72"/>
      <c r="G53" s="72"/>
      <c r="H53" s="3"/>
    </row>
    <row r="54" spans="1:8" x14ac:dyDescent="0.2">
      <c r="A54" s="3"/>
      <c r="B54" s="59"/>
      <c r="C54" s="59"/>
      <c r="D54" s="60"/>
      <c r="E54" s="60"/>
      <c r="F54" s="72"/>
      <c r="G54" s="72"/>
      <c r="H54" s="3"/>
    </row>
    <row r="55" spans="1:8" x14ac:dyDescent="0.2">
      <c r="A55" s="3"/>
      <c r="B55" s="59"/>
      <c r="C55" s="59"/>
      <c r="D55" s="60"/>
      <c r="E55" s="60"/>
      <c r="F55" s="72"/>
      <c r="G55" s="72"/>
      <c r="H55" s="3"/>
    </row>
    <row r="56" spans="1:8" ht="18" x14ac:dyDescent="0.25">
      <c r="A56" s="50"/>
      <c r="B56" s="50"/>
      <c r="C56" s="50"/>
      <c r="D56" s="50"/>
      <c r="E56" s="50"/>
      <c r="F56" s="50"/>
      <c r="G56" s="50"/>
      <c r="H56" s="3"/>
    </row>
    <row r="57" spans="1:8" ht="18" x14ac:dyDescent="0.25">
      <c r="A57" s="50"/>
      <c r="B57" s="50"/>
      <c r="C57" s="50"/>
      <c r="D57" s="50"/>
      <c r="E57" s="50"/>
      <c r="F57" s="50"/>
      <c r="G57" s="50"/>
      <c r="H57" s="25"/>
    </row>
    <row r="58" spans="1:8" s="2" customFormat="1" ht="18" x14ac:dyDescent="0.25">
      <c r="A58" s="24"/>
      <c r="B58" s="24"/>
      <c r="C58" s="24"/>
      <c r="D58" s="24"/>
      <c r="E58" s="24"/>
      <c r="F58" s="24"/>
      <c r="G58" s="24"/>
    </row>
  </sheetData>
  <mergeCells count="5">
    <mergeCell ref="A3:H3"/>
    <mergeCell ref="A5:H5"/>
    <mergeCell ref="A6:H6"/>
    <mergeCell ref="A8:H8"/>
    <mergeCell ref="B45:F45"/>
  </mergeCells>
  <printOptions horizontalCentered="1"/>
  <pageMargins left="0.25" right="0.25" top="0.75" bottom="0.75" header="0.3" footer="0.3"/>
  <pageSetup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651-E91B-4F32-844E-41BFC3AC7770}">
  <dimension ref="A2:J14"/>
  <sheetViews>
    <sheetView showGridLines="0" zoomScaleNormal="100" zoomScaleSheetLayoutView="80" zoomScalePageLayoutView="80" workbookViewId="0">
      <selection activeCell="H50" sqref="H50"/>
    </sheetView>
  </sheetViews>
  <sheetFormatPr baseColWidth="10" defaultRowHeight="15" x14ac:dyDescent="0.25"/>
  <cols>
    <col min="2" max="2" width="8.28515625" customWidth="1"/>
    <col min="3" max="3" width="20.42578125" customWidth="1"/>
    <col min="4" max="4" width="37.140625" customWidth="1"/>
    <col min="5" max="5" width="24" customWidth="1"/>
    <col min="6" max="6" width="29.140625" customWidth="1"/>
    <col min="7" max="7" width="28.42578125" customWidth="1"/>
  </cols>
  <sheetData>
    <row r="2" spans="1:10" s="1" customFormat="1" ht="14.25" x14ac:dyDescent="0.2">
      <c r="A2" s="3"/>
      <c r="B2" s="64"/>
      <c r="C2" s="64"/>
      <c r="D2" s="64"/>
      <c r="E2" s="64"/>
      <c r="F2" s="64"/>
      <c r="G2" s="23"/>
      <c r="H2" s="23"/>
    </row>
    <row r="3" spans="1:10" s="1" customFormat="1" ht="48.75" customHeight="1" x14ac:dyDescent="0.2">
      <c r="A3" s="140" t="s">
        <v>16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s="1" customFormat="1" ht="18" x14ac:dyDescent="0.25">
      <c r="A4" s="3"/>
      <c r="B4" s="96"/>
      <c r="C4" s="96"/>
      <c r="D4" s="96"/>
      <c r="E4" s="96"/>
      <c r="F4" s="96"/>
      <c r="G4" s="43"/>
      <c r="H4" s="43"/>
    </row>
    <row r="5" spans="1:10" ht="18.75" x14ac:dyDescent="0.3">
      <c r="A5" s="141" t="s">
        <v>15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8.75" x14ac:dyDescent="0.3">
      <c r="A6" s="142" t="s">
        <v>75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x14ac:dyDescent="0.25">
      <c r="A7" s="70"/>
      <c r="B7" s="70"/>
      <c r="C7" s="70"/>
      <c r="D7" s="70"/>
      <c r="E7" s="70"/>
      <c r="F7" s="70"/>
      <c r="G7" s="34"/>
      <c r="H7" s="34"/>
      <c r="I7" s="34"/>
    </row>
    <row r="8" spans="1:10" s="1" customFormat="1" ht="18" x14ac:dyDescent="0.25">
      <c r="A8" s="143" t="s">
        <v>67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15.75" thickBot="1" x14ac:dyDescent="0.3"/>
    <row r="10" spans="1:10" ht="47.25" x14ac:dyDescent="0.25">
      <c r="D10" s="97" t="s">
        <v>45</v>
      </c>
      <c r="E10" s="98" t="s">
        <v>43</v>
      </c>
      <c r="F10" s="98" t="s">
        <v>65</v>
      </c>
      <c r="G10" s="99" t="s">
        <v>64</v>
      </c>
    </row>
    <row r="11" spans="1:10" x14ac:dyDescent="0.25">
      <c r="D11" s="100">
        <v>3</v>
      </c>
      <c r="E11" s="100">
        <v>28</v>
      </c>
      <c r="F11" s="100">
        <v>4</v>
      </c>
      <c r="G11" s="100">
        <v>3</v>
      </c>
    </row>
    <row r="12" spans="1:10" x14ac:dyDescent="0.25">
      <c r="B12" s="101"/>
      <c r="C12" s="101"/>
      <c r="D12" s="101"/>
    </row>
    <row r="13" spans="1:10" x14ac:dyDescent="0.25">
      <c r="B13" s="101"/>
      <c r="C13" s="101"/>
      <c r="D13" s="101"/>
    </row>
    <row r="14" spans="1:10" x14ac:dyDescent="0.25">
      <c r="B14" s="101"/>
      <c r="C14" s="101"/>
      <c r="D14" s="101"/>
    </row>
  </sheetData>
  <mergeCells count="4">
    <mergeCell ref="A6:J6"/>
    <mergeCell ref="A8:J8"/>
    <mergeCell ref="A3:J3"/>
    <mergeCell ref="A5:J5"/>
  </mergeCells>
  <printOptions horizontalCentered="1" verticalCentered="1"/>
  <pageMargins left="0.7" right="0.7" top="0.75" bottom="0.75" header="0.3" footer="0.3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61"/>
  <sheetViews>
    <sheetView showGridLines="0" zoomScale="80" zoomScaleNormal="80" zoomScaleSheetLayoutView="50" workbookViewId="0">
      <selection activeCell="J59" sqref="J59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23" customWidth="1"/>
    <col min="3" max="3" width="15.5703125" style="1" customWidth="1"/>
    <col min="4" max="4" width="33.140625" style="23" customWidth="1"/>
    <col min="5" max="5" width="21.28515625" style="23" customWidth="1"/>
    <col min="6" max="6" width="24" style="23" customWidth="1"/>
    <col min="7" max="7" width="16.85546875" style="23" customWidth="1"/>
    <col min="8" max="9" width="22.28515625" style="23" customWidth="1"/>
    <col min="10" max="10" width="23.5703125" style="23" customWidth="1"/>
    <col min="11" max="11" width="28.42578125" style="23" customWidth="1"/>
    <col min="12" max="12" width="20.85546875" style="23" customWidth="1"/>
    <col min="13" max="13" width="21.28515625" style="23" customWidth="1"/>
    <col min="14" max="14" width="22.7109375" style="23" customWidth="1"/>
    <col min="15" max="15" width="20.5703125" style="23" customWidth="1"/>
    <col min="16" max="16" width="14.42578125" style="1" customWidth="1"/>
    <col min="17" max="16384" width="11.42578125" style="1"/>
  </cols>
  <sheetData>
    <row r="1" spans="1:17" x14ac:dyDescent="0.2">
      <c r="A1" s="3"/>
      <c r="B1" s="64"/>
      <c r="C1" s="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3"/>
      <c r="Q1" s="3"/>
    </row>
    <row r="2" spans="1:17" x14ac:dyDescent="0.2">
      <c r="A2" s="3"/>
      <c r="B2" s="64"/>
      <c r="C2" s="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3"/>
      <c r="Q2" s="3"/>
    </row>
    <row r="3" spans="1:17" ht="48.75" customHeight="1" x14ac:dyDescent="0.2">
      <c r="A3" s="140" t="s">
        <v>16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3"/>
    </row>
    <row r="4" spans="1:17" ht="18" x14ac:dyDescent="0.25">
      <c r="A4" s="3"/>
      <c r="B4" s="66"/>
      <c r="C4" s="67"/>
      <c r="D4" s="66"/>
      <c r="E4" s="66"/>
      <c r="F4" s="66"/>
      <c r="G4" s="66"/>
      <c r="H4" s="66"/>
      <c r="I4" s="102"/>
      <c r="J4" s="66"/>
      <c r="K4" s="66"/>
      <c r="L4" s="66"/>
      <c r="M4" s="66"/>
      <c r="N4" s="93"/>
      <c r="O4" s="66"/>
      <c r="P4" s="3"/>
      <c r="Q4" s="3"/>
    </row>
    <row r="5" spans="1:17" customFormat="1" ht="21" x14ac:dyDescent="0.35">
      <c r="A5" s="150" t="s">
        <v>15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68"/>
    </row>
    <row r="6" spans="1:17" customFormat="1" ht="21" x14ac:dyDescent="0.35">
      <c r="A6" s="151" t="s">
        <v>75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69"/>
    </row>
    <row r="7" spans="1:17" customFormat="1" ht="21" x14ac:dyDescent="0.35">
      <c r="A7" s="90"/>
      <c r="B7" s="90"/>
      <c r="C7" s="90"/>
      <c r="D7" s="90"/>
      <c r="E7" s="90"/>
      <c r="F7" s="90"/>
      <c r="G7" s="90"/>
      <c r="H7" s="90"/>
      <c r="I7" s="103"/>
      <c r="J7" s="90"/>
      <c r="K7" s="90"/>
      <c r="L7" s="90"/>
      <c r="M7" s="90"/>
      <c r="N7" s="94"/>
      <c r="O7" s="90"/>
      <c r="P7" s="90"/>
      <c r="Q7" s="70"/>
    </row>
    <row r="8" spans="1:17" ht="20.25" x14ac:dyDescent="0.3">
      <c r="A8" s="153" t="s">
        <v>68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3"/>
    </row>
    <row r="9" spans="1:17" ht="20.25" x14ac:dyDescent="0.3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3"/>
    </row>
    <row r="10" spans="1:17" ht="20.25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3"/>
    </row>
    <row r="11" spans="1:17" x14ac:dyDescent="0.2">
      <c r="A11" s="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"/>
    </row>
    <row r="12" spans="1:17" ht="18" x14ac:dyDescent="0.25">
      <c r="A12" s="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"/>
    </row>
    <row r="13" spans="1:17" ht="18" x14ac:dyDescent="0.25">
      <c r="A13" s="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3"/>
    </row>
    <row r="14" spans="1:17" ht="18" x14ac:dyDescent="0.25">
      <c r="A14" s="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3"/>
    </row>
    <row r="15" spans="1:17" ht="18" x14ac:dyDescent="0.25">
      <c r="A15" s="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3"/>
    </row>
    <row r="16" spans="1:17" ht="18" x14ac:dyDescent="0.25">
      <c r="A16" s="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"/>
    </row>
    <row r="17" spans="1:17" ht="18" x14ac:dyDescent="0.25">
      <c r="A17" s="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"/>
    </row>
    <row r="18" spans="1:17" ht="18" x14ac:dyDescent="0.25">
      <c r="A18" s="3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"/>
    </row>
    <row r="19" spans="1:17" ht="18" x14ac:dyDescent="0.25">
      <c r="A19" s="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"/>
    </row>
    <row r="20" spans="1:17" ht="18" x14ac:dyDescent="0.25">
      <c r="A20" s="3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"/>
    </row>
    <row r="21" spans="1:17" ht="18" x14ac:dyDescent="0.25">
      <c r="A21" s="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"/>
    </row>
    <row r="22" spans="1:17" ht="18" x14ac:dyDescent="0.25">
      <c r="A22" s="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3"/>
    </row>
    <row r="23" spans="1:17" ht="18" x14ac:dyDescent="0.25">
      <c r="A23" s="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3"/>
    </row>
    <row r="24" spans="1:17" ht="18" x14ac:dyDescent="0.25">
      <c r="A24" s="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"/>
    </row>
    <row r="25" spans="1:17" ht="18" x14ac:dyDescent="0.25">
      <c r="A25" s="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"/>
    </row>
    <row r="26" spans="1:17" ht="18" x14ac:dyDescent="0.25">
      <c r="A26" s="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"/>
    </row>
    <row r="27" spans="1:17" ht="18" x14ac:dyDescent="0.25">
      <c r="A27" s="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"/>
    </row>
    <row r="28" spans="1:17" ht="18" x14ac:dyDescent="0.25">
      <c r="A28" s="3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3"/>
    </row>
    <row r="29" spans="1:17" ht="18" x14ac:dyDescent="0.25">
      <c r="A29" s="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"/>
    </row>
    <row r="30" spans="1:17" ht="18" x14ac:dyDescent="0.25">
      <c r="A30" s="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"/>
    </row>
    <row r="31" spans="1:17" ht="18" x14ac:dyDescent="0.25">
      <c r="A31" s="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"/>
    </row>
    <row r="32" spans="1:17" ht="18" x14ac:dyDescent="0.25">
      <c r="A32" s="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"/>
    </row>
    <row r="33" spans="1:17" ht="18" x14ac:dyDescent="0.25">
      <c r="A33" s="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"/>
    </row>
    <row r="34" spans="1:17" ht="18" x14ac:dyDescent="0.25">
      <c r="A34" s="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"/>
    </row>
    <row r="35" spans="1:17" ht="18" x14ac:dyDescent="0.25">
      <c r="A35" s="3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3"/>
    </row>
    <row r="36" spans="1:17" ht="18" x14ac:dyDescent="0.25">
      <c r="A36" s="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3"/>
    </row>
    <row r="37" spans="1:17" ht="18" x14ac:dyDescent="0.25">
      <c r="A37" s="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"/>
    </row>
    <row r="38" spans="1:17" ht="18" x14ac:dyDescent="0.25">
      <c r="A38" s="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3"/>
    </row>
    <row r="39" spans="1:17" ht="18" x14ac:dyDescent="0.25">
      <c r="A39" s="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"/>
    </row>
    <row r="40" spans="1:17" ht="18" x14ac:dyDescent="0.25">
      <c r="A40" s="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"/>
    </row>
    <row r="41" spans="1:17" ht="18" x14ac:dyDescent="0.25">
      <c r="A41" s="3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"/>
    </row>
    <row r="42" spans="1:17" ht="18" x14ac:dyDescent="0.25">
      <c r="A42" s="3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"/>
    </row>
    <row r="43" spans="1:17" ht="18" x14ac:dyDescent="0.25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3"/>
    </row>
    <row r="44" spans="1:17" ht="18" x14ac:dyDescent="0.25">
      <c r="A44" s="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3"/>
    </row>
    <row r="45" spans="1:17" ht="18" x14ac:dyDescent="0.25">
      <c r="A45" s="3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3"/>
    </row>
    <row r="46" spans="1:17" ht="18.75" thickBot="1" x14ac:dyDescent="0.3">
      <c r="A46" s="3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3"/>
    </row>
    <row r="47" spans="1:17" ht="29.25" customHeight="1" thickBot="1" x14ac:dyDescent="0.3">
      <c r="A47" s="71"/>
      <c r="B47" s="54"/>
      <c r="C47" s="147" t="s">
        <v>55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33"/>
      <c r="Q47" s="3"/>
    </row>
    <row r="48" spans="1:17" ht="78.75" customHeight="1" thickBot="1" x14ac:dyDescent="0.25">
      <c r="A48" s="3"/>
      <c r="B48" s="55" t="s">
        <v>14</v>
      </c>
      <c r="C48" s="51" t="s">
        <v>45</v>
      </c>
      <c r="D48" s="46" t="s">
        <v>42</v>
      </c>
      <c r="E48" s="46" t="s">
        <v>43</v>
      </c>
      <c r="F48" s="46" t="s">
        <v>44</v>
      </c>
      <c r="G48" s="46" t="s">
        <v>65</v>
      </c>
      <c r="H48" s="46" t="s">
        <v>40</v>
      </c>
      <c r="I48" s="46" t="s">
        <v>47</v>
      </c>
      <c r="J48" s="46" t="s">
        <v>48</v>
      </c>
      <c r="K48" s="46" t="s">
        <v>49</v>
      </c>
      <c r="L48" s="51" t="s">
        <v>50</v>
      </c>
      <c r="M48" s="46" t="s">
        <v>51</v>
      </c>
      <c r="N48" s="46" t="s">
        <v>64</v>
      </c>
      <c r="O48" s="52" t="s">
        <v>52</v>
      </c>
      <c r="P48" s="36" t="s">
        <v>13</v>
      </c>
      <c r="Q48" s="3"/>
    </row>
    <row r="49" spans="1:17" ht="20.25" customHeight="1" thickBot="1" x14ac:dyDescent="0.3">
      <c r="A49" s="3"/>
      <c r="B49" s="56" t="s">
        <v>39</v>
      </c>
      <c r="C49" s="53">
        <v>3</v>
      </c>
      <c r="D49" s="32"/>
      <c r="E49" s="32">
        <v>28</v>
      </c>
      <c r="F49" s="32"/>
      <c r="G49" s="32">
        <v>4</v>
      </c>
      <c r="H49" s="32"/>
      <c r="I49" s="32"/>
      <c r="J49" s="32"/>
      <c r="K49" s="32"/>
      <c r="L49" s="53"/>
      <c r="M49" s="32"/>
      <c r="N49" s="32">
        <v>3</v>
      </c>
      <c r="O49" s="48"/>
      <c r="P49" s="31">
        <f>SUM(C49:O49)</f>
        <v>38</v>
      </c>
      <c r="Q49" s="3"/>
    </row>
    <row r="50" spans="1:17" ht="20.25" hidden="1" customHeight="1" x14ac:dyDescent="0.25">
      <c r="A50" s="3"/>
      <c r="B50" s="56" t="s">
        <v>63</v>
      </c>
      <c r="C50" s="53"/>
      <c r="D50" s="32"/>
      <c r="E50" s="32"/>
      <c r="F50" s="32"/>
      <c r="G50" s="32"/>
      <c r="H50" s="32"/>
      <c r="I50" s="32"/>
      <c r="J50" s="32"/>
      <c r="K50" s="32"/>
      <c r="L50" s="53"/>
      <c r="M50" s="32"/>
      <c r="N50" s="32"/>
      <c r="O50" s="48"/>
      <c r="P50" s="31">
        <f>SUM(C50:O50)</f>
        <v>0</v>
      </c>
      <c r="Q50" s="3"/>
    </row>
    <row r="51" spans="1:17" ht="20.25" hidden="1" customHeight="1" x14ac:dyDescent="0.25">
      <c r="A51" s="3"/>
      <c r="B51" s="56" t="s">
        <v>66</v>
      </c>
      <c r="C51" s="53"/>
      <c r="D51" s="32"/>
      <c r="E51" s="32"/>
      <c r="F51" s="32"/>
      <c r="G51" s="32"/>
      <c r="H51" s="32"/>
      <c r="I51" s="32"/>
      <c r="J51" s="32"/>
      <c r="K51" s="32"/>
      <c r="L51" s="53"/>
      <c r="M51" s="32"/>
      <c r="N51" s="32"/>
      <c r="O51" s="48"/>
      <c r="P51" s="31">
        <f>SUM(C51:O51)</f>
        <v>0</v>
      </c>
      <c r="Q51" s="3"/>
    </row>
    <row r="52" spans="1:17" ht="20.25" hidden="1" customHeight="1" thickBot="1" x14ac:dyDescent="0.3">
      <c r="A52" s="3"/>
      <c r="B52" s="56" t="s">
        <v>69</v>
      </c>
      <c r="C52" s="53"/>
      <c r="D52" s="32"/>
      <c r="E52" s="32"/>
      <c r="F52" s="32"/>
      <c r="G52" s="32"/>
      <c r="H52" s="32"/>
      <c r="I52" s="32"/>
      <c r="J52" s="32"/>
      <c r="K52" s="32"/>
      <c r="L52" s="53"/>
      <c r="M52" s="32"/>
      <c r="N52" s="32"/>
      <c r="O52" s="48"/>
      <c r="P52" s="31">
        <f>SUM(C52:O52)</f>
        <v>0</v>
      </c>
      <c r="Q52" s="3"/>
    </row>
    <row r="53" spans="1:17" s="2" customFormat="1" ht="22.5" customHeight="1" thickBot="1" x14ac:dyDescent="0.3">
      <c r="A53" s="65"/>
      <c r="B53" s="28" t="s">
        <v>13</v>
      </c>
      <c r="C53" s="30">
        <f t="shared" ref="C53:M53" si="0">SUM(C49:C52)</f>
        <v>3</v>
      </c>
      <c r="D53" s="29">
        <f t="shared" si="0"/>
        <v>0</v>
      </c>
      <c r="E53" s="29">
        <f t="shared" si="0"/>
        <v>28</v>
      </c>
      <c r="F53" s="29">
        <f t="shared" si="0"/>
        <v>0</v>
      </c>
      <c r="G53" s="29">
        <f t="shared" si="0"/>
        <v>4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30">
        <f t="shared" si="0"/>
        <v>0</v>
      </c>
      <c r="M53" s="29">
        <f t="shared" si="0"/>
        <v>0</v>
      </c>
      <c r="N53" s="29">
        <f>SUM(N49:N52)</f>
        <v>3</v>
      </c>
      <c r="O53" s="49">
        <f>SUM(O49:O52)</f>
        <v>0</v>
      </c>
      <c r="P53" s="28">
        <f>SUM(C53:O53)</f>
        <v>38</v>
      </c>
      <c r="Q53" s="65"/>
    </row>
    <row r="54" spans="1:17" ht="18" x14ac:dyDescent="0.25">
      <c r="A54" s="3"/>
      <c r="B54" s="27" t="s">
        <v>12</v>
      </c>
      <c r="C54" s="3"/>
      <c r="D54" s="59"/>
      <c r="E54" s="60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9"/>
      <c r="Q54" s="3"/>
    </row>
    <row r="55" spans="1:17" ht="18" x14ac:dyDescent="0.25">
      <c r="A55" s="3"/>
      <c r="B55" s="57"/>
      <c r="C55" s="3"/>
      <c r="D55" s="59"/>
      <c r="E55" s="60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89"/>
      <c r="Q55" s="3"/>
    </row>
    <row r="56" spans="1:17" ht="18" x14ac:dyDescent="0.25">
      <c r="A56" s="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3"/>
    </row>
    <row r="57" spans="1:17" ht="18" x14ac:dyDescent="0.25">
      <c r="A57" s="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6"/>
      <c r="Q57" s="25"/>
    </row>
    <row r="58" spans="1:17" s="2" customFormat="1" ht="18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61" spans="1:17" ht="18.75" x14ac:dyDescent="0.3">
      <c r="H61"/>
      <c r="I61" s="105"/>
      <c r="J61"/>
    </row>
  </sheetData>
  <mergeCells count="5">
    <mergeCell ref="C47:O47"/>
    <mergeCell ref="A5:P5"/>
    <mergeCell ref="A6:P6"/>
    <mergeCell ref="A8:P8"/>
    <mergeCell ref="A3:P3"/>
  </mergeCells>
  <printOptions horizontalCentered="1"/>
  <pageMargins left="0.70866141732283505" right="0.70866141732283505" top="0.74803149606299202" bottom="0.74803149606299202" header="0.31496062992126" footer="0.31496062992126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ASISTENCIAS 1ER T</vt:lpstr>
      <vt:lpstr>ÁREAS TÉCNICAS</vt:lpstr>
      <vt:lpstr>TIPO DE ASISTENCIA</vt:lpstr>
      <vt:lpstr>SERIVICIOS BRINDADOS</vt:lpstr>
      <vt:lpstr>RESULTADOS ASIST.</vt:lpstr>
      <vt:lpstr>GRAFICO 1 T1</vt:lpstr>
      <vt:lpstr>GRAFICO 2 T1</vt:lpstr>
      <vt:lpstr>GRAFICO 2 TIPOS DE ASISTENCIAS</vt:lpstr>
      <vt:lpstr>'ASISTENCIAS 1ER T'!Área_de_impresión</vt:lpstr>
      <vt:lpstr>'GRAFICO 1 T1'!Área_de_impresión</vt:lpstr>
      <vt:lpstr>'GRAFICO 2 T1'!Área_de_impresión</vt:lpstr>
      <vt:lpstr>'GRAFICO 2 TIPOS DE ASISTENCIAS'!Área_de_impresión</vt:lpstr>
      <vt:lpstr>'RESULTADOS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2024-04-18T18:05:25Z</cp:lastPrinted>
  <dcterms:created xsi:type="dcterms:W3CDTF">2015-05-19T13:29:46Z</dcterms:created>
  <dcterms:modified xsi:type="dcterms:W3CDTF">2024-04-19T17:20:29Z</dcterms:modified>
</cp:coreProperties>
</file>