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ESTADISTICAS 2022\ENERO\RECIBIDOS\"/>
    </mc:Choice>
  </mc:AlternateContent>
  <xr:revisionPtr revIDLastSave="0" documentId="13_ncr:1_{19F6A4FA-F6A8-4E4B-8323-6788C0CDF5A9}" xr6:coauthVersionLast="36" xr6:coauthVersionMax="36" xr10:uidLastSave="{00000000-0000-0000-0000-000000000000}"/>
  <bookViews>
    <workbookView xWindow="0" yWindow="0" windowWidth="19695" windowHeight="11265" tabRatio="924" xr2:uid="{00000000-000D-0000-FFFF-FFFF00000000}"/>
  </bookViews>
  <sheets>
    <sheet name="ASISTENCIAS BRIDADAS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CONCEPTOS A CONSIDERAR" sheetId="10" state="hidden" r:id="rId5"/>
    <sheet name="RESULTADOS TIPO ASIST." sheetId="13" r:id="rId6"/>
    <sheet name="RESULTADOS SERVI. BRINDADO" sheetId="15" r:id="rId7"/>
    <sheet name="GRAFICO ASISTENCIAS TÉCNICAS" sheetId="11" r:id="rId8"/>
    <sheet name="GRAFICO SERVICIO BRINDADO" sheetId="17" r:id="rId9"/>
  </sheets>
  <definedNames>
    <definedName name="_xlnm._FilterDatabase" localSheetId="0" hidden="1">'ASISTENCIAS BRIDADAS'!$A$8:$G$47</definedName>
    <definedName name="_xlnm._FilterDatabase" localSheetId="7" hidden="1">'GRAFICO ASISTENCIAS TÉCNICAS'!#REF!</definedName>
    <definedName name="_xlnm._FilterDatabase" localSheetId="8" hidden="1">'GRAFICO SERVICIO BRINDADO'!#REF!</definedName>
    <definedName name="_xlnm.Print_Area" localSheetId="0">'ASISTENCIAS BRIDADAS'!$A$1:$G$47</definedName>
    <definedName name="_xlnm.Print_Area" localSheetId="4">'CONCEPTOS A CONSIDERAR'!$A$1:$B$13</definedName>
    <definedName name="_xlnm.Print_Area" localSheetId="7">'GRAFICO ASISTENCIAS TÉCNICAS'!$A$1:$H$55</definedName>
    <definedName name="_xlnm.Print_Area" localSheetId="8">'GRAFICO SERVICIO BRINDADO'!$A$2:$P$67</definedName>
    <definedName name="_xlnm.Print_Area" localSheetId="6">'RESULTADOS SERVI. BRINDADO'!$A$1:$L$26</definedName>
    <definedName name="_xlnm.Print_Area" localSheetId="5">'RESULTADOS TIPO ASIST.'!$A$1:$D$26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BRINDADOS'!$C$7:$C$18</definedName>
  </definedNames>
  <calcPr calcId="191029"/>
</workbook>
</file>

<file path=xl/calcChain.xml><?xml version="1.0" encoding="utf-8"?>
<calcChain xmlns="http://schemas.openxmlformats.org/spreadsheetml/2006/main">
  <c r="N57" i="17" l="1"/>
  <c r="M60" i="17"/>
  <c r="L60" i="17"/>
  <c r="K60" i="17"/>
  <c r="J60" i="17"/>
  <c r="I60" i="17"/>
  <c r="H60" i="17"/>
  <c r="G60" i="17"/>
  <c r="F60" i="17"/>
  <c r="E60" i="17"/>
  <c r="D60" i="17"/>
  <c r="C60" i="17"/>
  <c r="B60" i="17"/>
  <c r="N56" i="17"/>
  <c r="N59" i="17"/>
  <c r="N58" i="17"/>
  <c r="D9" i="15"/>
  <c r="L9" i="15"/>
  <c r="K9" i="15"/>
  <c r="I9" i="15"/>
  <c r="J9" i="15"/>
  <c r="G9" i="15"/>
  <c r="H9" i="15"/>
  <c r="F9" i="15"/>
  <c r="E9" i="15"/>
  <c r="C9" i="15"/>
  <c r="B9" i="15"/>
  <c r="A9" i="15"/>
  <c r="A9" i="13"/>
  <c r="N60" i="17" l="1"/>
  <c r="G47" i="11"/>
  <c r="G48" i="11"/>
  <c r="G49" i="11"/>
  <c r="F50" i="11"/>
  <c r="E50" i="11"/>
  <c r="D50" i="11"/>
  <c r="C50" i="11"/>
  <c r="G50" i="11" l="1"/>
  <c r="D9" i="13" l="1"/>
  <c r="C9" i="13"/>
  <c r="B9" i="13"/>
  <c r="G4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Isabel Guzmán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Laura Isabel Guzmán:</t>
        </r>
        <r>
          <rPr>
            <sz val="9"/>
            <color indexed="81"/>
            <rFont val="Tahoma"/>
            <family val="2"/>
          </rPr>
          <t xml:space="preserve">
Para seleccionar el técnico a cargo, debe seleccionar el área correspondiente</t>
        </r>
      </text>
    </comment>
  </commentList>
</comments>
</file>

<file path=xl/sharedStrings.xml><?xml version="1.0" encoding="utf-8"?>
<sst xmlns="http://schemas.openxmlformats.org/spreadsheetml/2006/main" count="355" uniqueCount="139">
  <si>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</si>
  <si>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</si>
  <si>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</si>
  <si>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</si>
  <si>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</si>
  <si>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</si>
  <si>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</si>
  <si>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</si>
  <si>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</si>
  <si>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</si>
  <si>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</si>
  <si>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</si>
  <si>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</si>
  <si>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</si>
  <si>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t>INSTITUTO GEOGRÁFICO NACIONAL
"JOSÉ JOAQUÍN HUNGRÍA MORELL"</t>
  </si>
  <si>
    <t>LISTADO DE ASISTENCIAS BRINDADAS</t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</si>
  <si>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</si>
  <si>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</si>
  <si>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</si>
  <si>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</si>
  <si>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</si>
  <si>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</si>
  <si>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</si>
  <si>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</si>
  <si>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</si>
  <si>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</si>
  <si>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enero-marzo 2022</t>
  </si>
  <si>
    <t>Periodo:  enero-marzo 2022</t>
  </si>
  <si>
    <t>Cenia Correa</t>
  </si>
  <si>
    <t>Gerkery Soto</t>
  </si>
  <si>
    <t>Nancy Rodríguez</t>
  </si>
  <si>
    <t>María De Haza</t>
  </si>
  <si>
    <t>Lisstte Rodríguez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</si>
  <si>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</si>
  <si>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</si>
  <si>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</si>
  <si>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</si>
  <si>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</si>
  <si>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</si>
  <si>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</si>
  <si>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</si>
  <si>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</si>
  <si>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</si>
  <si>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</si>
  <si>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</si>
  <si>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</si>
  <si>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</si>
  <si>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</si>
  <si>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</si>
  <si>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</si>
  <si>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TÉCNICO A CARGO</t>
  </si>
  <si>
    <t>Servicio brindado</t>
  </si>
  <si>
    <t>Capacitación</t>
  </si>
  <si>
    <t>Asesoría técnica</t>
  </si>
  <si>
    <t>Asistencia técnica</t>
  </si>
  <si>
    <t>Geoservicio</t>
  </si>
  <si>
    <t>Actualización de capas</t>
  </si>
  <si>
    <t>Elaboración de mapa</t>
  </si>
  <si>
    <t>SERVICIO BRINDADO</t>
  </si>
  <si>
    <t>enero-marzo</t>
  </si>
  <si>
    <t xml:space="preserve">Asistencia a usuarios </t>
  </si>
  <si>
    <t>Certificaciones de mapas</t>
  </si>
  <si>
    <t>Informe de delimitación de límites</t>
  </si>
  <si>
    <t>Cartografía base</t>
  </si>
  <si>
    <t>Actualización de fichas técnicas</t>
  </si>
  <si>
    <t>Ubicación de puntos de control geodésico</t>
  </si>
  <si>
    <t>Suministro de fichas de redes geodésicas</t>
  </si>
  <si>
    <t>Instituto Geográfico Nacional "José Joaquín Hungría Morell"</t>
  </si>
  <si>
    <t>Dirección General de Cooperación Multilateral, DIGECOOM</t>
  </si>
  <si>
    <t>Viceordenamiento de Ordenamiento Territorial y Desarrollo Regional, VIOTDR</t>
  </si>
  <si>
    <t>Ciudadanía en general / Tania Colombo</t>
  </si>
  <si>
    <t>Ciudadanía en general / Jennifer Isabel Marte</t>
  </si>
  <si>
    <t>Ciudadanía en general / José Napoleón Hernández</t>
  </si>
  <si>
    <t>Ciudadanía en general / Jeimy Cueto Baez</t>
  </si>
  <si>
    <t>Dirección General IGN-JJHM</t>
  </si>
  <si>
    <t>Edenorte / Dalia Rodríguez Liranzo</t>
  </si>
  <si>
    <t>Suministro de división politica administrativa actualizada. Capas de barrios/parajes de la ONE.</t>
  </si>
  <si>
    <t>Embajada del Reino de Marruecos</t>
  </si>
  <si>
    <t>INDOTEL-Fondo de Desarrollo de las Telecomunicaciones, FDT</t>
  </si>
  <si>
    <t>Coordenadas latitud y longitud de las comunidades de la RD. Capas de división política administrativa y relieve.</t>
  </si>
  <si>
    <t xml:space="preserve">Localización de 106 comunidades sin cobertura y elaboración de mapas. </t>
  </si>
  <si>
    <t>Ciudadanía en general / Rafael Antoine Avila</t>
  </si>
  <si>
    <t>Presidencia Suprema Corte de Justicia, Poder Judicial</t>
  </si>
  <si>
    <t>Mapa de relieve de la Rep. Dom.</t>
  </si>
  <si>
    <t>Museo de las Atarazanas Reales</t>
  </si>
  <si>
    <t>Ciudadanía en general / Miguel Rodríguez</t>
  </si>
  <si>
    <t>Relevant Media S.A. - George Toma</t>
  </si>
  <si>
    <t>Insituto Dominicana de Aviación Civil, IDAC</t>
  </si>
  <si>
    <t>Mapa de curvas de nivel a 20mts. Del municipio Oviedo. Mapa de ubicación de la comunidad Tres Charcos.  Hojas topográficas municipio Oviedo.</t>
  </si>
  <si>
    <t>Proyecto Origen y Evolución de los nombres geográficos de provincias, municipios y distrtitos municipales:
Mapas y tablas de superficie y distancias del Distrito Nacional, La Altagracia, Monte Plata y Santo Domingo.</t>
  </si>
  <si>
    <t>Proyecto Origen y Evolución de los nombres geográficos de provincias, municipios y distrtitos municipales:
Revisión de informes de El Seibo, La Romana y La Altagracia.</t>
  </si>
  <si>
    <t>Dirección de las Oficinas Regionales de Planificación, MEPyD</t>
  </si>
  <si>
    <t>Ministerio de Salud Pública (MSP)</t>
  </si>
  <si>
    <t>Mesa de conurbación de Santiago. Mapa de manchas urbanas.</t>
  </si>
  <si>
    <t>Viceministerio de Análisis Económico y Social (VAES-DAES), MEPyD</t>
  </si>
  <si>
    <t>Ministerio de Economía, Planificación y Desarrollo, MEPyD / Despacho Ministro</t>
  </si>
  <si>
    <t>Banco Interamericano de Desarrollo (BID)</t>
  </si>
  <si>
    <t>Ministerio de Economía, Planificación y Desarrollo, MEPyD</t>
  </si>
  <si>
    <t>Viceministerio de Ordenamiento Territorial y Desarrollo Regional (VIOTDR)</t>
  </si>
  <si>
    <t>Presentación de la política Nacional de Ordenamiento Territorial.</t>
  </si>
  <si>
    <t>Instituto Panamericano de Geografía e Historia (IPGH)</t>
  </si>
  <si>
    <t>XIII Congreso Dominicano de Historia ‘‘La Ocupación Haitiana de 1822: Mitos y Realidades.</t>
  </si>
  <si>
    <t>Ministerio de la Presidencia</t>
  </si>
  <si>
    <t>Ayuntamiento provincia Santiago</t>
  </si>
  <si>
    <t>Liga Municipal Dominicana</t>
  </si>
  <si>
    <t xml:space="preserve">USAID/World Vision </t>
  </si>
  <si>
    <t>Acto de lanzamiento y presentación proyecto ''Municipalidades resilientes para la redución del riesgo de desastres''.</t>
  </si>
  <si>
    <t>Comisión Nacional de Energía (CNE)</t>
  </si>
  <si>
    <t>Reunión Ordinaria Comisión Nacional de Emergencia.</t>
  </si>
  <si>
    <t>Comité Interinstitucional de Límites Geográficos, CILG.</t>
  </si>
  <si>
    <t>Proyecto Mejoramiento de Obras Públicas para Reducir el Riesgo de Desastres - PRORESILIENCIA.</t>
  </si>
  <si>
    <t>Plan Nacional de Ordenamiento Territorial (PNOT).</t>
  </si>
  <si>
    <t>Mapas del municipio Villa Hermosa, provincia La Romana (División política, zona urbana, geomorfológico, uso de suelo).</t>
  </si>
  <si>
    <t>Implementación Geoportal Ayuntamiento de Santiago.</t>
  </si>
  <si>
    <t>Reunión Planeamiento Urbano-Liga Municipal Dominicana.</t>
  </si>
  <si>
    <t>Reunión del Comité Directivo del ¨Proyecto para el fortalecimiento para la Gestión de Riesgos de Desastres en la República Dominicana (PROGERI-RD)".</t>
  </si>
  <si>
    <t>Proyecto de georreferenciación de centros de salud a nivel nacional.</t>
  </si>
  <si>
    <t>Proyecto de Diagnóstico del Sistema Geodésico Nacional.</t>
  </si>
  <si>
    <t>Lanzamiento Mesa del Agua.</t>
  </si>
  <si>
    <t xml:space="preserve">Presentación de la Plataforma Nomenclátor al Ministro. </t>
  </si>
  <si>
    <t>Generación de mapas de centros de salud, geomorfológico, hidrográfico, manchas urbanas, polos turísticos, red vial y división política administrativa.</t>
  </si>
  <si>
    <t>Mapa de uso y cobertura de la tierra de la provincia San Juan.</t>
  </si>
  <si>
    <t>Mapa de las cinco (5) regiones de planificación.</t>
  </si>
  <si>
    <t>Mapamundi.</t>
  </si>
  <si>
    <t>Distrito municipal Caleta, La Romana.</t>
  </si>
  <si>
    <t>Mapa de fallas sismicas.</t>
  </si>
  <si>
    <t>Mapa geomorfológico y de áreas protegidas del municipio Los Cacaos, San Cristóbal.</t>
  </si>
  <si>
    <t>Cuestionamiento sobre cartografía de parcelas catastrales.</t>
  </si>
  <si>
    <t>Mapa a escala 1:5000 del territorio que recorre el río Yaque del Norte.</t>
  </si>
  <si>
    <t>Disponibilidad de datos GNSS de las estaciones CORs.</t>
  </si>
  <si>
    <t>Planimetria del sector Gascue, Distrito Nacional.</t>
  </si>
  <si>
    <t>Mapas de la República Dominicana y Santo Domingo.</t>
  </si>
  <si>
    <t>Imágenes satelite de Miches y Bávaro.</t>
  </si>
  <si>
    <t>Mapa político administrativo, hidrográfico, físico, mapamundi político y mapamundi físico.</t>
  </si>
  <si>
    <t>Mapa urbano en AutoCAD de Gaspar Hernández.</t>
  </si>
  <si>
    <t>Mapa/Capa de barrios del país.</t>
  </si>
  <si>
    <t>Asesoría ténica</t>
  </si>
  <si>
    <t>Actualización de fichas técnias</t>
  </si>
  <si>
    <r>
      <rPr>
        <b/>
        <i/>
        <sz val="10"/>
        <color theme="1"/>
        <rFont val="Arial"/>
        <family val="2"/>
      </rPr>
      <t>Elaborado por:</t>
    </r>
    <r>
      <rPr>
        <i/>
        <sz val="10"/>
        <color theme="1"/>
        <rFont val="Arial"/>
        <family val="2"/>
      </rPr>
      <t xml:space="preserve"> Dpto. Planifcación y Desarrollo, con datos de la Dir. De Geografía y Cartografía del IGN-JJHM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</si>
</sst>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/>
    </xf>
    <xf numFmtId="0" fontId="6" fillId="10" borderId="17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6" fillId="10" borderId="4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 applyProtection="1">
      <alignment horizontal="justify"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justify" vertical="center" wrapText="1"/>
      <protection locked="0"/>
    </xf>
    <xf numFmtId="0" fontId="9" fillId="0" borderId="23" xfId="0" applyFont="1" applyFill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9" fillId="0" borderId="30" xfId="0" applyFont="1" applyFill="1" applyBorder="1" applyAlignment="1" applyProtection="1">
      <alignment horizontal="justify" vertical="center" wrapText="1"/>
      <protection locked="0"/>
    </xf>
    <xf numFmtId="0" fontId="9" fillId="0" borderId="30" xfId="0" quotePrefix="1" applyFont="1" applyFill="1" applyBorder="1" applyAlignment="1" applyProtection="1">
      <alignment horizontal="justify" vertical="center" wrapText="1"/>
      <protection locked="0"/>
    </xf>
    <xf numFmtId="0" fontId="9" fillId="0" borderId="25" xfId="0" applyFont="1" applyFill="1" applyBorder="1" applyAlignment="1" applyProtection="1">
      <alignment horizontal="justify" vertical="center" wrapText="1"/>
      <protection locked="0"/>
    </xf>
    <xf numFmtId="0" fontId="9" fillId="0" borderId="28" xfId="0" quotePrefix="1" applyFont="1" applyFill="1" applyBorder="1" applyAlignment="1" applyProtection="1">
      <alignment horizontal="justify" vertical="center" wrapText="1"/>
      <protection locked="0"/>
    </xf>
    <xf numFmtId="0" fontId="9" fillId="0" borderId="23" xfId="0" quotePrefix="1" applyFont="1" applyFill="1" applyBorder="1" applyAlignment="1" applyProtection="1">
      <alignment horizontal="justify" vertical="center" wrapText="1"/>
      <protection locked="0"/>
    </xf>
    <xf numFmtId="0" fontId="18" fillId="0" borderId="28" xfId="0" applyFont="1" applyFill="1" applyBorder="1" applyAlignment="1" applyProtection="1">
      <alignment horizontal="justify" vertical="center" wrapText="1"/>
      <protection locked="0"/>
    </xf>
    <xf numFmtId="0" fontId="18" fillId="0" borderId="28" xfId="0" quotePrefix="1" applyFont="1" applyFill="1" applyBorder="1" applyAlignment="1" applyProtection="1">
      <alignment horizontal="justify" vertical="center" wrapText="1"/>
      <protection locked="0"/>
    </xf>
    <xf numFmtId="0" fontId="18" fillId="0" borderId="23" xfId="0" quotePrefix="1" applyFont="1" applyFill="1" applyBorder="1" applyAlignment="1" applyProtection="1">
      <alignment horizontal="justify" vertical="center" wrapText="1"/>
      <protection locked="0"/>
    </xf>
    <xf numFmtId="0" fontId="8" fillId="0" borderId="23" xfId="0" quotePrefix="1" applyFont="1" applyFill="1" applyBorder="1" applyAlignment="1">
      <alignment horizontal="justify" vertical="top" wrapText="1"/>
    </xf>
    <xf numFmtId="0" fontId="8" fillId="0" borderId="26" xfId="0" quotePrefix="1" applyFont="1" applyFill="1" applyBorder="1" applyAlignment="1">
      <alignment horizontal="justify" vertical="center" wrapText="1"/>
    </xf>
    <xf numFmtId="0" fontId="8" fillId="0" borderId="0" xfId="0" quotePrefix="1" applyFont="1" applyFill="1" applyAlignment="1">
      <alignment horizontal="justify" vertical="center" wrapText="1"/>
    </xf>
    <xf numFmtId="0" fontId="9" fillId="0" borderId="28" xfId="0" applyFont="1" applyFill="1" applyBorder="1" applyAlignment="1" applyProtection="1">
      <alignment horizontal="justify" vertical="center"/>
      <protection locked="0"/>
    </xf>
    <xf numFmtId="0" fontId="2" fillId="0" borderId="23" xfId="0" quotePrefix="1" applyFont="1" applyFill="1" applyBorder="1" applyAlignment="1" applyProtection="1">
      <alignment horizontal="justify" vertical="center" wrapText="1"/>
      <protection locked="0"/>
    </xf>
    <xf numFmtId="0" fontId="9" fillId="0" borderId="22" xfId="0" applyFont="1" applyFill="1" applyBorder="1" applyAlignment="1" applyProtection="1">
      <alignment horizontal="justify" vertical="center" wrapText="1"/>
      <protection locked="0"/>
    </xf>
    <xf numFmtId="0" fontId="9" fillId="0" borderId="29" xfId="0" applyFont="1" applyFill="1" applyBorder="1" applyAlignment="1" applyProtection="1">
      <alignment horizontal="justify" vertical="center" wrapText="1"/>
      <protection locked="0"/>
    </xf>
    <xf numFmtId="0" fontId="6" fillId="10" borderId="18" xfId="0" quotePrefix="1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2" xfId="0" applyFont="1" applyBorder="1" applyAlignment="1">
      <alignment vertical="center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6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TÉCNICAS'!$C$45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'GRAFICO ASISTENCIAS TÉCNICAS'!$C$46:$C$49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TÉCNICAS'!$D$45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'GRAFICO ASISTENCIAS TÉCNICAS'!$D$46:$D$49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TÉCNICAS'!$E$45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'GRAFICO ASISTENCIAS TÉCNICAS'!$E$46:$E$49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TÉCNICAS'!$F$45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'GRAFICO ASISTENCIAS TÉCNICAS'!$F$46:$F$49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SERVICIO BRINDADO'!$A$56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BRINDADO'!$B$55:$M$55</c:f>
              <c:strCache>
                <c:ptCount val="12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</c:strCache>
            </c:strRef>
          </c:cat>
          <c:val>
            <c:numRef>
              <c:f>'GRAFICO SERVICIO BRINDADO'!$B$56:$M$56</c:f>
              <c:numCache>
                <c:formatCode>General</c:formatCode>
                <c:ptCount val="12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0-4676-BF01-74033DA66730}"/>
            </c:ext>
          </c:extLst>
        </c:ser>
        <c:ser>
          <c:idx val="1"/>
          <c:order val="1"/>
          <c:tx>
            <c:strRef>
              <c:f>'GRAFICO SERVICIO BRINDADO'!$A$57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BRINDADO'!$B$55:$M$55</c:f>
              <c:strCache>
                <c:ptCount val="12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</c:strCache>
            </c:strRef>
          </c:cat>
          <c:val>
            <c:numRef>
              <c:f>'GRAFICO SERVICIO BRINDADO'!$B$57:$M$57</c:f>
            </c:numRef>
          </c:val>
          <c:extLst>
            <c:ext xmlns:c16="http://schemas.microsoft.com/office/drawing/2014/chart" uri="{C3380CC4-5D6E-409C-BE32-E72D297353CC}">
              <c16:uniqueId val="{00000001-72B0-4676-BF01-74033DA667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811588912"/>
        <c:axId val="811576432"/>
      </c:barChart>
      <c:catAx>
        <c:axId val="81158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76432"/>
        <c:crosses val="autoZero"/>
        <c:auto val="1"/>
        <c:lblAlgn val="ctr"/>
        <c:lblOffset val="100"/>
        <c:noMultiLvlLbl val="0"/>
      </c:catAx>
      <c:valAx>
        <c:axId val="811576432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8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1213703</xdr:colOff>
      <xdr:row>4</xdr:row>
      <xdr:rowOff>61444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5</xdr:col>
      <xdr:colOff>956663</xdr:colOff>
      <xdr:row>0</xdr:row>
      <xdr:rowOff>185947</xdr:rowOff>
    </xdr:from>
    <xdr:to>
      <xdr:col>6</xdr:col>
      <xdr:colOff>1334409</xdr:colOff>
      <xdr:row>3</xdr:row>
      <xdr:rowOff>169511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63" y="185947"/>
          <a:ext cx="2049913" cy="766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740833</xdr:colOff>
      <xdr:row>2</xdr:row>
      <xdr:rowOff>313468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574147" cy="5441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177480</xdr:rowOff>
    </xdr:from>
    <xdr:to>
      <xdr:col>3</xdr:col>
      <xdr:colOff>1248469</xdr:colOff>
      <xdr:row>2</xdr:row>
      <xdr:rowOff>150687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9" y="177480"/>
          <a:ext cx="962720" cy="354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558725</xdr:colOff>
      <xdr:row>0</xdr:row>
      <xdr:rowOff>31752</xdr:rowOff>
    </xdr:from>
    <xdr:ext cx="2665318" cy="1004092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881" y="31752"/>
          <a:ext cx="2665318" cy="1004092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15</xdr:row>
      <xdr:rowOff>169716</xdr:rowOff>
    </xdr:from>
    <xdr:to>
      <xdr:col>7</xdr:col>
      <xdr:colOff>79375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147895</xdr:rowOff>
    </xdr:from>
    <xdr:to>
      <xdr:col>13</xdr:col>
      <xdr:colOff>914399</xdr:colOff>
      <xdr:row>51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579438</xdr:colOff>
      <xdr:row>0</xdr:row>
      <xdr:rowOff>119061</xdr:rowOff>
    </xdr:from>
    <xdr:to>
      <xdr:col>8</xdr:col>
      <xdr:colOff>952500</xdr:colOff>
      <xdr:row>2</xdr:row>
      <xdr:rowOff>514728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313" y="119061"/>
          <a:ext cx="3325812" cy="12529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8" totalsRowShown="0">
  <autoFilter ref="C6:C18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8"/>
  <sheetViews>
    <sheetView tabSelected="1" view="pageBreakPreview" zoomScale="60" zoomScaleNormal="73" workbookViewId="0">
      <selection activeCell="C14" sqref="C14"/>
    </sheetView>
  </sheetViews>
  <sheetFormatPr baseColWidth="10" defaultRowHeight="15" x14ac:dyDescent="0.25"/>
  <cols>
    <col min="1" max="1" width="43.7109375" style="13" bestFit="1" customWidth="1"/>
    <col min="2" max="2" width="64.28515625" style="25" customWidth="1"/>
    <col min="3" max="3" width="35.140625" style="13" bestFit="1" customWidth="1"/>
    <col min="4" max="4" width="32.7109375" style="13" customWidth="1"/>
    <col min="5" max="5" width="20.42578125" style="20" customWidth="1"/>
    <col min="6" max="6" width="25" customWidth="1"/>
    <col min="7" max="7" width="23.42578125" style="13" customWidth="1"/>
  </cols>
  <sheetData>
    <row r="3" spans="1:8" s="1" customFormat="1" ht="31.5" customHeight="1" x14ac:dyDescent="0.2">
      <c r="A3" s="115" t="s">
        <v>14</v>
      </c>
      <c r="B3" s="115"/>
      <c r="C3" s="115"/>
      <c r="D3" s="115"/>
      <c r="E3" s="115"/>
      <c r="F3" s="115"/>
      <c r="G3" s="115"/>
    </row>
    <row r="4" spans="1:8" s="1" customFormat="1" ht="18" x14ac:dyDescent="0.25">
      <c r="A4" s="21"/>
      <c r="B4" s="23"/>
      <c r="C4" s="21"/>
      <c r="D4" s="21"/>
      <c r="E4" s="18"/>
      <c r="F4" s="3"/>
      <c r="G4" s="21"/>
    </row>
    <row r="5" spans="1:8" ht="15.75" x14ac:dyDescent="0.25">
      <c r="A5" s="114" t="s">
        <v>15</v>
      </c>
      <c r="B5" s="114"/>
      <c r="C5" s="114"/>
      <c r="D5" s="114"/>
      <c r="E5" s="114"/>
      <c r="F5" s="114"/>
      <c r="G5" s="114"/>
      <c r="H5" s="4"/>
    </row>
    <row r="6" spans="1:8" s="1" customFormat="1" ht="15.75" x14ac:dyDescent="0.25">
      <c r="A6" s="113" t="s">
        <v>26</v>
      </c>
      <c r="B6" s="113"/>
      <c r="C6" s="113"/>
      <c r="D6" s="113"/>
      <c r="E6" s="113"/>
      <c r="F6" s="113"/>
      <c r="G6" s="113"/>
    </row>
    <row r="7" spans="1:8" s="2" customFormat="1" ht="18.75" thickBot="1" x14ac:dyDescent="0.3">
      <c r="A7" s="22"/>
      <c r="B7" s="24"/>
      <c r="C7" s="22"/>
      <c r="D7" s="22"/>
      <c r="E7" s="19"/>
      <c r="G7" s="22"/>
    </row>
    <row r="8" spans="1:8" s="12" customFormat="1" ht="32.25" thickBot="1" x14ac:dyDescent="0.3">
      <c r="A8" s="56" t="s">
        <v>1</v>
      </c>
      <c r="B8" s="67" t="s">
        <v>0</v>
      </c>
      <c r="C8" s="67" t="s">
        <v>2</v>
      </c>
      <c r="D8" s="67" t="s">
        <v>58</v>
      </c>
      <c r="E8" s="57" t="s">
        <v>4</v>
      </c>
      <c r="F8" s="67" t="s">
        <v>50</v>
      </c>
      <c r="G8" s="67" t="s">
        <v>3</v>
      </c>
    </row>
    <row r="9" spans="1:8" s="11" customFormat="1" ht="48" customHeight="1" x14ac:dyDescent="0.2">
      <c r="A9" s="80" t="s">
        <v>67</v>
      </c>
      <c r="B9" s="81" t="s">
        <v>109</v>
      </c>
      <c r="C9" s="68" t="s">
        <v>9</v>
      </c>
      <c r="D9" s="68" t="s">
        <v>62</v>
      </c>
      <c r="E9" s="58" t="s">
        <v>5</v>
      </c>
      <c r="F9" s="71" t="s">
        <v>40</v>
      </c>
      <c r="G9" s="69">
        <v>2</v>
      </c>
    </row>
    <row r="10" spans="1:8" s="11" customFormat="1" ht="73.5" customHeight="1" x14ac:dyDescent="0.2">
      <c r="A10" s="60" t="s">
        <v>67</v>
      </c>
      <c r="B10" s="72" t="s">
        <v>89</v>
      </c>
      <c r="C10" s="68" t="s">
        <v>10</v>
      </c>
      <c r="D10" s="68" t="s">
        <v>57</v>
      </c>
      <c r="E10" s="68" t="s">
        <v>49</v>
      </c>
      <c r="F10" s="71" t="s">
        <v>41</v>
      </c>
      <c r="G10" s="69">
        <v>4</v>
      </c>
    </row>
    <row r="11" spans="1:8" s="11" customFormat="1" ht="66" customHeight="1" x14ac:dyDescent="0.2">
      <c r="A11" s="60" t="s">
        <v>67</v>
      </c>
      <c r="B11" s="72" t="s">
        <v>90</v>
      </c>
      <c r="C11" s="68" t="s">
        <v>10</v>
      </c>
      <c r="D11" s="68" t="s">
        <v>53</v>
      </c>
      <c r="E11" s="68" t="s">
        <v>49</v>
      </c>
      <c r="F11" s="71" t="s">
        <v>37</v>
      </c>
      <c r="G11" s="69">
        <v>3</v>
      </c>
    </row>
    <row r="12" spans="1:8" s="11" customFormat="1" ht="45" customHeight="1" x14ac:dyDescent="0.2">
      <c r="A12" s="82" t="s">
        <v>100</v>
      </c>
      <c r="B12" s="79" t="s">
        <v>101</v>
      </c>
      <c r="C12" s="68" t="s">
        <v>8</v>
      </c>
      <c r="D12" s="68" t="s">
        <v>54</v>
      </c>
      <c r="E12" s="68" t="s">
        <v>6</v>
      </c>
      <c r="F12" s="71" t="s">
        <v>28</v>
      </c>
      <c r="G12" s="69">
        <v>1</v>
      </c>
    </row>
    <row r="13" spans="1:8" s="11" customFormat="1" ht="48" customHeight="1" x14ac:dyDescent="0.2">
      <c r="A13" s="73" t="s">
        <v>68</v>
      </c>
      <c r="B13" s="83" t="s">
        <v>110</v>
      </c>
      <c r="C13" s="59" t="s">
        <v>10</v>
      </c>
      <c r="D13" s="59" t="s">
        <v>54</v>
      </c>
      <c r="E13" s="59" t="s">
        <v>5</v>
      </c>
      <c r="F13" s="74" t="s">
        <v>37</v>
      </c>
      <c r="G13" s="63">
        <v>2</v>
      </c>
    </row>
    <row r="14" spans="1:8" s="11" customFormat="1" ht="57" customHeight="1" x14ac:dyDescent="0.2">
      <c r="A14" s="73" t="s">
        <v>69</v>
      </c>
      <c r="B14" s="84" t="s">
        <v>111</v>
      </c>
      <c r="C14" s="59" t="s">
        <v>10</v>
      </c>
      <c r="D14" s="59" t="s">
        <v>57</v>
      </c>
      <c r="E14" s="59" t="s">
        <v>5</v>
      </c>
      <c r="F14" s="74" t="s">
        <v>38</v>
      </c>
      <c r="G14" s="63">
        <v>1</v>
      </c>
    </row>
    <row r="15" spans="1:8" s="11" customFormat="1" ht="59.25" customHeight="1" x14ac:dyDescent="0.2">
      <c r="A15" s="73" t="s">
        <v>69</v>
      </c>
      <c r="B15" s="84" t="s">
        <v>112</v>
      </c>
      <c r="C15" s="59" t="s">
        <v>18</v>
      </c>
      <c r="D15" s="59" t="s">
        <v>57</v>
      </c>
      <c r="E15" s="59" t="s">
        <v>5</v>
      </c>
      <c r="F15" s="74" t="s">
        <v>41</v>
      </c>
      <c r="G15" s="63">
        <v>1</v>
      </c>
    </row>
    <row r="16" spans="1:8" s="11" customFormat="1" ht="54" customHeight="1" x14ac:dyDescent="0.2">
      <c r="A16" s="73" t="s">
        <v>69</v>
      </c>
      <c r="B16" s="60" t="s">
        <v>93</v>
      </c>
      <c r="C16" s="59" t="s">
        <v>10</v>
      </c>
      <c r="D16" s="59" t="s">
        <v>57</v>
      </c>
      <c r="E16" s="59" t="s">
        <v>5</v>
      </c>
      <c r="F16" s="74" t="s">
        <v>41</v>
      </c>
      <c r="G16" s="63">
        <v>1</v>
      </c>
    </row>
    <row r="17" spans="1:7" s="11" customFormat="1" ht="53.25" customHeight="1" x14ac:dyDescent="0.2">
      <c r="A17" s="73" t="s">
        <v>98</v>
      </c>
      <c r="B17" s="60" t="s">
        <v>99</v>
      </c>
      <c r="C17" s="59" t="s">
        <v>8</v>
      </c>
      <c r="D17" s="59" t="s">
        <v>54</v>
      </c>
      <c r="E17" s="59" t="s">
        <v>6</v>
      </c>
      <c r="F17" s="74" t="s">
        <v>34</v>
      </c>
      <c r="G17" s="63">
        <v>2</v>
      </c>
    </row>
    <row r="18" spans="1:7" s="11" customFormat="1" ht="48" customHeight="1" x14ac:dyDescent="0.2">
      <c r="A18" s="73" t="s">
        <v>103</v>
      </c>
      <c r="B18" s="84" t="s">
        <v>113</v>
      </c>
      <c r="C18" s="59" t="s">
        <v>10</v>
      </c>
      <c r="D18" s="59" t="s">
        <v>53</v>
      </c>
      <c r="E18" s="59" t="s">
        <v>6</v>
      </c>
      <c r="F18" s="74" t="s">
        <v>28</v>
      </c>
      <c r="G18" s="63">
        <v>1</v>
      </c>
    </row>
    <row r="19" spans="1:7" s="11" customFormat="1" ht="48" customHeight="1" x14ac:dyDescent="0.2">
      <c r="A19" s="73" t="s">
        <v>104</v>
      </c>
      <c r="B19" s="84" t="s">
        <v>114</v>
      </c>
      <c r="C19" s="59" t="s">
        <v>9</v>
      </c>
      <c r="D19" s="59" t="s">
        <v>53</v>
      </c>
      <c r="E19" s="59" t="s">
        <v>6</v>
      </c>
      <c r="F19" s="74" t="s">
        <v>28</v>
      </c>
      <c r="G19" s="63">
        <v>1</v>
      </c>
    </row>
    <row r="20" spans="1:7" s="11" customFormat="1" ht="59.25" customHeight="1" x14ac:dyDescent="0.2">
      <c r="A20" s="73" t="s">
        <v>102</v>
      </c>
      <c r="B20" s="84" t="s">
        <v>115</v>
      </c>
      <c r="C20" s="59" t="s">
        <v>8</v>
      </c>
      <c r="D20" s="59" t="s">
        <v>54</v>
      </c>
      <c r="E20" s="59" t="s">
        <v>6</v>
      </c>
      <c r="F20" s="74" t="s">
        <v>30</v>
      </c>
      <c r="G20" s="63">
        <v>1</v>
      </c>
    </row>
    <row r="21" spans="1:7" s="11" customFormat="1" ht="48" customHeight="1" x14ac:dyDescent="0.2">
      <c r="A21" s="85" t="s">
        <v>92</v>
      </c>
      <c r="B21" s="84" t="s">
        <v>116</v>
      </c>
      <c r="C21" s="59" t="s">
        <v>10</v>
      </c>
      <c r="D21" s="59" t="s">
        <v>53</v>
      </c>
      <c r="E21" s="59" t="s">
        <v>5</v>
      </c>
      <c r="F21" s="74" t="s">
        <v>39</v>
      </c>
      <c r="G21" s="65">
        <v>1</v>
      </c>
    </row>
    <row r="22" spans="1:7" s="11" customFormat="1" ht="48" customHeight="1" x14ac:dyDescent="0.2">
      <c r="A22" s="85" t="s">
        <v>96</v>
      </c>
      <c r="B22" s="84" t="s">
        <v>117</v>
      </c>
      <c r="C22" s="59" t="s">
        <v>10</v>
      </c>
      <c r="D22" s="59" t="s">
        <v>52</v>
      </c>
      <c r="E22" s="59" t="s">
        <v>45</v>
      </c>
      <c r="F22" s="74" t="s">
        <v>47</v>
      </c>
      <c r="G22" s="65">
        <v>1</v>
      </c>
    </row>
    <row r="23" spans="1:7" s="11" customFormat="1" ht="48" customHeight="1" x14ac:dyDescent="0.2">
      <c r="A23" s="86" t="s">
        <v>97</v>
      </c>
      <c r="B23" s="84" t="s">
        <v>118</v>
      </c>
      <c r="C23" s="59" t="s">
        <v>8</v>
      </c>
      <c r="D23" s="59" t="s">
        <v>54</v>
      </c>
      <c r="E23" s="59" t="s">
        <v>6</v>
      </c>
      <c r="F23" s="74" t="s">
        <v>34</v>
      </c>
      <c r="G23" s="65">
        <v>1</v>
      </c>
    </row>
    <row r="24" spans="1:7" s="11" customFormat="1" ht="48" customHeight="1" x14ac:dyDescent="0.2">
      <c r="A24" s="85" t="s">
        <v>97</v>
      </c>
      <c r="B24" s="84" t="s">
        <v>119</v>
      </c>
      <c r="C24" s="59" t="s">
        <v>10</v>
      </c>
      <c r="D24" s="59" t="s">
        <v>55</v>
      </c>
      <c r="E24" s="59" t="s">
        <v>6</v>
      </c>
      <c r="F24" s="74" t="s">
        <v>28</v>
      </c>
      <c r="G24" s="65">
        <v>1</v>
      </c>
    </row>
    <row r="25" spans="1:7" s="11" customFormat="1" ht="55.5" customHeight="1" x14ac:dyDescent="0.2">
      <c r="A25" s="87" t="s">
        <v>95</v>
      </c>
      <c r="B25" s="88" t="s">
        <v>120</v>
      </c>
      <c r="C25" s="59" t="s">
        <v>18</v>
      </c>
      <c r="D25" s="59" t="s">
        <v>57</v>
      </c>
      <c r="E25" s="59" t="s">
        <v>5</v>
      </c>
      <c r="F25" s="74" t="s">
        <v>39</v>
      </c>
      <c r="G25" s="63">
        <v>1</v>
      </c>
    </row>
    <row r="26" spans="1:7" s="11" customFormat="1" ht="48" customHeight="1" x14ac:dyDescent="0.2">
      <c r="A26" s="85" t="s">
        <v>94</v>
      </c>
      <c r="B26" s="89" t="s">
        <v>121</v>
      </c>
      <c r="C26" s="59" t="s">
        <v>18</v>
      </c>
      <c r="D26" s="59" t="s">
        <v>57</v>
      </c>
      <c r="E26" s="59" t="s">
        <v>5</v>
      </c>
      <c r="F26" s="74" t="s">
        <v>39</v>
      </c>
      <c r="G26" s="63">
        <v>1</v>
      </c>
    </row>
    <row r="27" spans="1:7" s="11" customFormat="1" ht="48" customHeight="1" x14ac:dyDescent="0.2">
      <c r="A27" s="85" t="s">
        <v>91</v>
      </c>
      <c r="B27" s="90" t="s">
        <v>122</v>
      </c>
      <c r="C27" s="59" t="s">
        <v>18</v>
      </c>
      <c r="D27" s="59" t="s">
        <v>57</v>
      </c>
      <c r="E27" s="59" t="s">
        <v>5</v>
      </c>
      <c r="F27" s="74" t="s">
        <v>39</v>
      </c>
      <c r="G27" s="63">
        <v>1</v>
      </c>
    </row>
    <row r="28" spans="1:7" s="11" customFormat="1" ht="48" customHeight="1" x14ac:dyDescent="0.2">
      <c r="A28" s="91" t="s">
        <v>74</v>
      </c>
      <c r="B28" s="87" t="s">
        <v>123</v>
      </c>
      <c r="C28" s="59" t="s">
        <v>18</v>
      </c>
      <c r="D28" s="59" t="s">
        <v>57</v>
      </c>
      <c r="E28" s="59" t="s">
        <v>5</v>
      </c>
      <c r="F28" s="74" t="s">
        <v>39</v>
      </c>
      <c r="G28" s="63">
        <v>1</v>
      </c>
    </row>
    <row r="29" spans="1:7" s="11" customFormat="1" ht="48" customHeight="1" x14ac:dyDescent="0.2">
      <c r="A29" s="91" t="s">
        <v>74</v>
      </c>
      <c r="B29" s="87" t="s">
        <v>124</v>
      </c>
      <c r="C29" s="59" t="s">
        <v>18</v>
      </c>
      <c r="D29" s="59" t="s">
        <v>57</v>
      </c>
      <c r="E29" s="59" t="s">
        <v>5</v>
      </c>
      <c r="F29" s="74" t="s">
        <v>41</v>
      </c>
      <c r="G29" s="63">
        <v>1</v>
      </c>
    </row>
    <row r="30" spans="1:7" s="11" customFormat="1" ht="48" customHeight="1" x14ac:dyDescent="0.2">
      <c r="A30" s="91" t="s">
        <v>74</v>
      </c>
      <c r="B30" s="87" t="s">
        <v>125</v>
      </c>
      <c r="C30" s="59" t="s">
        <v>18</v>
      </c>
      <c r="D30" s="59" t="s">
        <v>57</v>
      </c>
      <c r="E30" s="59" t="s">
        <v>5</v>
      </c>
      <c r="F30" s="74" t="s">
        <v>41</v>
      </c>
      <c r="G30" s="63">
        <v>1</v>
      </c>
    </row>
    <row r="31" spans="1:7" s="11" customFormat="1" ht="48" customHeight="1" x14ac:dyDescent="0.2">
      <c r="A31" s="91" t="s">
        <v>74</v>
      </c>
      <c r="B31" s="87" t="s">
        <v>126</v>
      </c>
      <c r="C31" s="59" t="s">
        <v>18</v>
      </c>
      <c r="D31" s="59" t="s">
        <v>57</v>
      </c>
      <c r="E31" s="59" t="s">
        <v>5</v>
      </c>
      <c r="F31" s="74" t="s">
        <v>41</v>
      </c>
      <c r="G31" s="63">
        <v>1</v>
      </c>
    </row>
    <row r="32" spans="1:7" s="11" customFormat="1" ht="48" customHeight="1" x14ac:dyDescent="0.2">
      <c r="A32" s="77" t="s">
        <v>70</v>
      </c>
      <c r="B32" s="87" t="s">
        <v>127</v>
      </c>
      <c r="C32" s="59" t="s">
        <v>18</v>
      </c>
      <c r="D32" s="59" t="s">
        <v>53</v>
      </c>
      <c r="E32" s="59" t="s">
        <v>5</v>
      </c>
      <c r="F32" s="74" t="s">
        <v>37</v>
      </c>
      <c r="G32" s="63">
        <v>1</v>
      </c>
    </row>
    <row r="33" spans="1:7" s="11" customFormat="1" ht="48" customHeight="1" x14ac:dyDescent="0.2">
      <c r="A33" s="77" t="s">
        <v>71</v>
      </c>
      <c r="B33" s="92" t="s">
        <v>128</v>
      </c>
      <c r="C33" s="59" t="s">
        <v>18</v>
      </c>
      <c r="D33" s="59" t="s">
        <v>53</v>
      </c>
      <c r="E33" s="59" t="s">
        <v>5</v>
      </c>
      <c r="F33" s="74" t="s">
        <v>37</v>
      </c>
      <c r="G33" s="64">
        <v>1</v>
      </c>
    </row>
    <row r="34" spans="1:7" s="11" customFormat="1" ht="48" customHeight="1" x14ac:dyDescent="0.2">
      <c r="A34" s="77" t="s">
        <v>72</v>
      </c>
      <c r="B34" s="84" t="s">
        <v>129</v>
      </c>
      <c r="C34" s="59" t="s">
        <v>18</v>
      </c>
      <c r="D34" s="59" t="s">
        <v>53</v>
      </c>
      <c r="E34" s="59" t="s">
        <v>45</v>
      </c>
      <c r="F34" s="74" t="s">
        <v>48</v>
      </c>
      <c r="G34" s="75">
        <v>1</v>
      </c>
    </row>
    <row r="35" spans="1:7" s="11" customFormat="1" ht="48" customHeight="1" x14ac:dyDescent="0.2">
      <c r="A35" s="77" t="s">
        <v>73</v>
      </c>
      <c r="B35" s="84" t="s">
        <v>130</v>
      </c>
      <c r="C35" s="59" t="s">
        <v>18</v>
      </c>
      <c r="D35" s="59" t="s">
        <v>57</v>
      </c>
      <c r="E35" s="59" t="s">
        <v>5</v>
      </c>
      <c r="F35" s="74" t="s">
        <v>39</v>
      </c>
      <c r="G35" s="65">
        <v>1</v>
      </c>
    </row>
    <row r="36" spans="1:7" s="11" customFormat="1" ht="48" customHeight="1" x14ac:dyDescent="0.2">
      <c r="A36" s="93" t="s">
        <v>75</v>
      </c>
      <c r="B36" s="60" t="s">
        <v>76</v>
      </c>
      <c r="C36" s="59" t="s">
        <v>18</v>
      </c>
      <c r="D36" s="59" t="s">
        <v>56</v>
      </c>
      <c r="E36" s="59" t="s">
        <v>5</v>
      </c>
      <c r="F36" s="74" t="s">
        <v>39</v>
      </c>
      <c r="G36" s="65">
        <v>2</v>
      </c>
    </row>
    <row r="37" spans="1:7" s="11" customFormat="1" ht="48" customHeight="1" x14ac:dyDescent="0.2">
      <c r="A37" s="93" t="s">
        <v>77</v>
      </c>
      <c r="B37" s="84" t="s">
        <v>131</v>
      </c>
      <c r="C37" s="59" t="s">
        <v>18</v>
      </c>
      <c r="D37" s="59" t="s">
        <v>57</v>
      </c>
      <c r="E37" s="59" t="s">
        <v>5</v>
      </c>
      <c r="F37" s="74" t="s">
        <v>37</v>
      </c>
      <c r="G37" s="65">
        <v>1</v>
      </c>
    </row>
    <row r="38" spans="1:7" s="11" customFormat="1" ht="48" customHeight="1" x14ac:dyDescent="0.2">
      <c r="A38" s="94" t="s">
        <v>78</v>
      </c>
      <c r="B38" s="60" t="s">
        <v>79</v>
      </c>
      <c r="C38" s="59" t="s">
        <v>18</v>
      </c>
      <c r="D38" s="59" t="s">
        <v>53</v>
      </c>
      <c r="E38" s="59" t="s">
        <v>5</v>
      </c>
      <c r="F38" s="74" t="s">
        <v>41</v>
      </c>
      <c r="G38" s="65">
        <v>2</v>
      </c>
    </row>
    <row r="39" spans="1:7" s="11" customFormat="1" ht="48" customHeight="1" x14ac:dyDescent="0.2">
      <c r="A39" s="94" t="s">
        <v>78</v>
      </c>
      <c r="B39" s="60" t="s">
        <v>80</v>
      </c>
      <c r="C39" s="59" t="s">
        <v>18</v>
      </c>
      <c r="D39" s="59" t="s">
        <v>57</v>
      </c>
      <c r="E39" s="59" t="s">
        <v>5</v>
      </c>
      <c r="F39" s="74" t="s">
        <v>44</v>
      </c>
      <c r="G39" s="65">
        <v>1</v>
      </c>
    </row>
    <row r="40" spans="1:7" s="11" customFormat="1" ht="48" customHeight="1" x14ac:dyDescent="0.2">
      <c r="A40" s="77" t="s">
        <v>81</v>
      </c>
      <c r="B40" s="84" t="s">
        <v>132</v>
      </c>
      <c r="C40" s="59" t="s">
        <v>18</v>
      </c>
      <c r="D40" s="59" t="s">
        <v>54</v>
      </c>
      <c r="E40" s="59" t="s">
        <v>5</v>
      </c>
      <c r="F40" s="74" t="s">
        <v>37</v>
      </c>
      <c r="G40" s="65">
        <v>1</v>
      </c>
    </row>
    <row r="41" spans="1:7" s="11" customFormat="1" ht="48" customHeight="1" x14ac:dyDescent="0.2">
      <c r="A41" s="93" t="s">
        <v>82</v>
      </c>
      <c r="B41" s="78" t="s">
        <v>83</v>
      </c>
      <c r="C41" s="59" t="s">
        <v>18</v>
      </c>
      <c r="D41" s="59" t="s">
        <v>57</v>
      </c>
      <c r="E41" s="59" t="s">
        <v>5</v>
      </c>
      <c r="F41" s="74" t="s">
        <v>37</v>
      </c>
      <c r="G41" s="76">
        <v>1</v>
      </c>
    </row>
    <row r="42" spans="1:7" s="11" customFormat="1" ht="48" customHeight="1" x14ac:dyDescent="0.2">
      <c r="A42" s="93" t="s">
        <v>84</v>
      </c>
      <c r="B42" s="84" t="s">
        <v>133</v>
      </c>
      <c r="C42" s="59" t="s">
        <v>18</v>
      </c>
      <c r="D42" s="59" t="s">
        <v>57</v>
      </c>
      <c r="E42" s="59" t="s">
        <v>5</v>
      </c>
      <c r="F42" s="74" t="s">
        <v>37</v>
      </c>
      <c r="G42" s="65">
        <v>1</v>
      </c>
    </row>
    <row r="43" spans="1:7" s="11" customFormat="1" ht="48" customHeight="1" x14ac:dyDescent="0.2">
      <c r="A43" s="93" t="s">
        <v>85</v>
      </c>
      <c r="B43" s="84" t="s">
        <v>134</v>
      </c>
      <c r="C43" s="59" t="s">
        <v>18</v>
      </c>
      <c r="D43" s="59" t="s">
        <v>57</v>
      </c>
      <c r="E43" s="59" t="s">
        <v>5</v>
      </c>
      <c r="F43" s="74" t="s">
        <v>37</v>
      </c>
      <c r="G43" s="65">
        <v>1</v>
      </c>
    </row>
    <row r="44" spans="1:7" s="11" customFormat="1" ht="48" customHeight="1" x14ac:dyDescent="0.2">
      <c r="A44" s="93" t="s">
        <v>86</v>
      </c>
      <c r="B44" s="84" t="s">
        <v>135</v>
      </c>
      <c r="C44" s="59" t="s">
        <v>18</v>
      </c>
      <c r="D44" s="59" t="s">
        <v>56</v>
      </c>
      <c r="E44" s="59" t="s">
        <v>5</v>
      </c>
      <c r="F44" s="74" t="s">
        <v>37</v>
      </c>
      <c r="G44" s="75">
        <v>1</v>
      </c>
    </row>
    <row r="45" spans="1:7" s="11" customFormat="1" ht="59.25" customHeight="1" x14ac:dyDescent="0.2">
      <c r="A45" s="93" t="s">
        <v>87</v>
      </c>
      <c r="B45" s="60" t="s">
        <v>88</v>
      </c>
      <c r="C45" s="59" t="s">
        <v>18</v>
      </c>
      <c r="D45" s="59" t="s">
        <v>57</v>
      </c>
      <c r="E45" s="59" t="s">
        <v>5</v>
      </c>
      <c r="F45" s="74" t="s">
        <v>41</v>
      </c>
      <c r="G45" s="75">
        <v>1</v>
      </c>
    </row>
    <row r="46" spans="1:7" ht="52.5" customHeight="1" x14ac:dyDescent="0.25">
      <c r="A46" s="93" t="s">
        <v>105</v>
      </c>
      <c r="B46" s="60" t="s">
        <v>106</v>
      </c>
      <c r="C46" s="59" t="s">
        <v>8</v>
      </c>
      <c r="D46" s="59" t="s">
        <v>54</v>
      </c>
      <c r="E46" s="59" t="s">
        <v>6</v>
      </c>
      <c r="F46" s="74" t="s">
        <v>30</v>
      </c>
      <c r="G46" s="75">
        <v>1</v>
      </c>
    </row>
    <row r="47" spans="1:7" ht="39" customHeight="1" x14ac:dyDescent="0.25">
      <c r="A47" s="93" t="s">
        <v>107</v>
      </c>
      <c r="B47" s="84" t="s">
        <v>108</v>
      </c>
      <c r="C47" s="59" t="s">
        <v>8</v>
      </c>
      <c r="D47" s="59" t="s">
        <v>53</v>
      </c>
      <c r="E47" s="59" t="s">
        <v>6</v>
      </c>
      <c r="F47" s="74" t="s">
        <v>30</v>
      </c>
      <c r="G47" s="75">
        <v>3</v>
      </c>
    </row>
    <row r="48" spans="1:7" ht="27.75" customHeight="1" x14ac:dyDescent="0.25"/>
  </sheetData>
  <sheetProtection insertRows="0" deleteRows="0"/>
  <mergeCells count="3">
    <mergeCell ref="A6:G6"/>
    <mergeCell ref="A5:G5"/>
    <mergeCell ref="A3:G3"/>
  </mergeCells>
  <dataValidations count="3">
    <dataValidation type="list" allowBlank="1" showInputMessage="1" showErrorMessage="1" sqref="E9:E47" xr:uid="{00000000-0002-0000-0000-000000000000}">
      <formula1>Áreas_Técnicas</formula1>
    </dataValidation>
    <dataValidation type="list" allowBlank="1" showInputMessage="1" showErrorMessage="1" sqref="D9:D47" xr:uid="{00000000-0002-0000-0000-000001000000}">
      <formula1>Servicio_brindado</formula1>
    </dataValidation>
    <dataValidation type="list" allowBlank="1" showInputMessage="1" showErrorMessage="1" sqref="F9:F47" xr:uid="{00000000-0002-0000-0000-000002000000}">
      <formula1>INDIRECT(SUBSTITUTE($E9," ","_"))</formula1>
    </dataValidation>
  </dataValidations>
  <pageMargins left="0.7" right="0.7" top="0.75" bottom="0.75" header="0.3" footer="0.3"/>
  <pageSetup scale="3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'TIPO DE ASISTENCIA'!$B$5:$B$8</xm:f>
          </x14:formula1>
          <xm:sqref>C9:C47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G19" sqref="G19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61" t="s">
        <v>7</v>
      </c>
      <c r="C4" t="s">
        <v>6</v>
      </c>
      <c r="D4" t="s">
        <v>5</v>
      </c>
      <c r="E4" t="s">
        <v>45</v>
      </c>
    </row>
    <row r="5" spans="2:5" x14ac:dyDescent="0.25">
      <c r="B5" s="62" t="s">
        <v>6</v>
      </c>
      <c r="C5" s="62" t="s">
        <v>28</v>
      </c>
      <c r="D5" s="62" t="s">
        <v>37</v>
      </c>
      <c r="E5" s="62" t="s">
        <v>46</v>
      </c>
    </row>
    <row r="6" spans="2:5" x14ac:dyDescent="0.25">
      <c r="B6" s="62" t="s">
        <v>5</v>
      </c>
      <c r="C6" s="62" t="s">
        <v>29</v>
      </c>
      <c r="D6" s="62" t="s">
        <v>38</v>
      </c>
      <c r="E6" s="62" t="s">
        <v>47</v>
      </c>
    </row>
    <row r="7" spans="2:5" x14ac:dyDescent="0.25">
      <c r="B7" s="62" t="s">
        <v>45</v>
      </c>
      <c r="C7" s="62" t="s">
        <v>30</v>
      </c>
      <c r="D7" s="62" t="s">
        <v>39</v>
      </c>
      <c r="E7" s="62" t="s">
        <v>48</v>
      </c>
    </row>
    <row r="8" spans="2:5" x14ac:dyDescent="0.25">
      <c r="B8" s="62" t="s">
        <v>49</v>
      </c>
      <c r="C8" s="62" t="s">
        <v>31</v>
      </c>
      <c r="D8" s="62" t="s">
        <v>40</v>
      </c>
      <c r="E8" s="62"/>
    </row>
    <row r="9" spans="2:5" x14ac:dyDescent="0.25">
      <c r="B9" s="62"/>
      <c r="C9" s="62" t="s">
        <v>32</v>
      </c>
      <c r="D9" s="62" t="s">
        <v>41</v>
      </c>
      <c r="E9" s="62"/>
    </row>
    <row r="10" spans="2:5" x14ac:dyDescent="0.25">
      <c r="B10" s="62"/>
      <c r="C10" s="62" t="s">
        <v>33</v>
      </c>
      <c r="D10" s="62" t="s">
        <v>42</v>
      </c>
      <c r="E10" s="62"/>
    </row>
    <row r="11" spans="2:5" x14ac:dyDescent="0.25">
      <c r="B11" s="62"/>
      <c r="C11" s="62" t="s">
        <v>34</v>
      </c>
      <c r="D11" s="62" t="s">
        <v>43</v>
      </c>
      <c r="E11" s="62"/>
    </row>
    <row r="12" spans="2:5" x14ac:dyDescent="0.25">
      <c r="B12" s="62"/>
      <c r="C12" s="62" t="s">
        <v>35</v>
      </c>
      <c r="D12" s="62" t="s">
        <v>44</v>
      </c>
      <c r="E12" s="62"/>
    </row>
    <row r="13" spans="2:5" x14ac:dyDescent="0.25">
      <c r="B13" s="62"/>
      <c r="C13" s="62" t="s">
        <v>36</v>
      </c>
      <c r="D13" s="62"/>
      <c r="E13" s="62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7" t="s">
        <v>2</v>
      </c>
    </row>
    <row r="5" spans="2:2" ht="15.75" x14ac:dyDescent="0.25">
      <c r="B5" s="8" t="s">
        <v>8</v>
      </c>
    </row>
    <row r="6" spans="2:2" ht="15.75" x14ac:dyDescent="0.25">
      <c r="B6" s="9" t="s">
        <v>9</v>
      </c>
    </row>
    <row r="7" spans="2:2" ht="15.75" x14ac:dyDescent="0.25">
      <c r="B7" s="26" t="s">
        <v>18</v>
      </c>
    </row>
    <row r="8" spans="2:2" ht="15.75" x14ac:dyDescent="0.25">
      <c r="B8" s="10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C18"/>
  <sheetViews>
    <sheetView workbookViewId="0">
      <selection activeCell="C31" sqref="C31"/>
    </sheetView>
  </sheetViews>
  <sheetFormatPr baseColWidth="10" defaultRowHeight="15" x14ac:dyDescent="0.25"/>
  <cols>
    <col min="3" max="3" width="38.42578125" bestFit="1" customWidth="1"/>
  </cols>
  <sheetData>
    <row r="6" spans="3:3" x14ac:dyDescent="0.25">
      <c r="C6" t="s">
        <v>51</v>
      </c>
    </row>
    <row r="7" spans="3:3" x14ac:dyDescent="0.25">
      <c r="C7" t="s">
        <v>52</v>
      </c>
    </row>
    <row r="8" spans="3:3" x14ac:dyDescent="0.25">
      <c r="C8" t="s">
        <v>53</v>
      </c>
    </row>
    <row r="9" spans="3:3" x14ac:dyDescent="0.25">
      <c r="C9" t="s">
        <v>54</v>
      </c>
    </row>
    <row r="10" spans="3:3" x14ac:dyDescent="0.25">
      <c r="C10" t="s">
        <v>55</v>
      </c>
    </row>
    <row r="11" spans="3:3" x14ac:dyDescent="0.25">
      <c r="C11" t="s">
        <v>56</v>
      </c>
    </row>
    <row r="12" spans="3:3" x14ac:dyDescent="0.25">
      <c r="C12" t="s">
        <v>57</v>
      </c>
    </row>
    <row r="13" spans="3:3" x14ac:dyDescent="0.25">
      <c r="C13" t="s">
        <v>61</v>
      </c>
    </row>
    <row r="14" spans="3:3" x14ac:dyDescent="0.25">
      <c r="C14" t="s">
        <v>62</v>
      </c>
    </row>
    <row r="15" spans="3:3" x14ac:dyDescent="0.25">
      <c r="C15" t="s">
        <v>63</v>
      </c>
    </row>
    <row r="16" spans="3:3" x14ac:dyDescent="0.25">
      <c r="C16" t="s">
        <v>64</v>
      </c>
    </row>
    <row r="17" spans="3:3" x14ac:dyDescent="0.25">
      <c r="C17" t="s">
        <v>65</v>
      </c>
    </row>
    <row r="18" spans="3:3" x14ac:dyDescent="0.25">
      <c r="C18" t="s">
        <v>66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view="pageBreakPreview" zoomScale="90" zoomScaleNormal="80" zoomScaleSheetLayoutView="90" workbookViewId="0">
      <selection activeCell="B4" sqref="B4"/>
    </sheetView>
  </sheetViews>
  <sheetFormatPr baseColWidth="10" defaultRowHeight="15" x14ac:dyDescent="0.25"/>
  <cols>
    <col min="2" max="2" width="69.7109375" customWidth="1"/>
  </cols>
  <sheetData>
    <row r="1" spans="1:2" s="13" customFormat="1" x14ac:dyDescent="0.25">
      <c r="B1" s="17" t="s">
        <v>17</v>
      </c>
    </row>
    <row r="2" spans="1:2" s="13" customFormat="1" x14ac:dyDescent="0.25"/>
    <row r="3" spans="1:2" s="13" customFormat="1" ht="75" x14ac:dyDescent="0.25">
      <c r="A3" s="16">
        <v>1</v>
      </c>
      <c r="B3" s="14" t="s">
        <v>11</v>
      </c>
    </row>
    <row r="4" spans="1:2" s="13" customFormat="1" ht="165" x14ac:dyDescent="0.25">
      <c r="A4" s="16">
        <v>2</v>
      </c>
      <c r="B4" s="14" t="s">
        <v>12</v>
      </c>
    </row>
    <row r="5" spans="1:2" s="13" customFormat="1" ht="60" x14ac:dyDescent="0.25">
      <c r="A5" s="16">
        <v>3</v>
      </c>
      <c r="B5" s="15" t="s">
        <v>13</v>
      </c>
    </row>
    <row r="6" spans="1:2" s="13" customFormat="1" ht="60" x14ac:dyDescent="0.25">
      <c r="A6" s="16">
        <v>4</v>
      </c>
      <c r="B6" s="14" t="s">
        <v>16</v>
      </c>
    </row>
    <row r="7" spans="1:2" s="13" customFormat="1" hidden="1" x14ac:dyDescent="0.25"/>
    <row r="8" spans="1:2" s="13" customFormat="1" hidden="1" x14ac:dyDescent="0.25"/>
    <row r="9" spans="1:2" s="13" customFormat="1" hidden="1" x14ac:dyDescent="0.25"/>
    <row r="10" spans="1:2" s="13" customFormat="1" hidden="1" x14ac:dyDescent="0.25"/>
    <row r="11" spans="1:2" s="13" customFormat="1" hidden="1" x14ac:dyDescent="0.25"/>
    <row r="12" spans="1:2" s="13" customFormat="1" hidden="1" x14ac:dyDescent="0.25"/>
    <row r="13" spans="1:2" s="13" customFormat="1" hidden="1" x14ac:dyDescent="0.25"/>
    <row r="14" spans="1:2" s="13" customFormat="1" x14ac:dyDescent="0.25"/>
    <row r="15" spans="1:2" s="13" customFormat="1" x14ac:dyDescent="0.25"/>
    <row r="16" spans="1:2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9"/>
  <sheetViews>
    <sheetView view="pageBreakPreview" zoomScale="90" zoomScaleNormal="73" zoomScaleSheetLayoutView="90" workbookViewId="0">
      <selection activeCell="A9" sqref="A9"/>
    </sheetView>
  </sheetViews>
  <sheetFormatPr baseColWidth="10" defaultRowHeight="15" x14ac:dyDescent="0.25"/>
  <cols>
    <col min="1" max="1" width="20.140625" style="13" bestFit="1" customWidth="1"/>
    <col min="2" max="2" width="36" style="25" bestFit="1" customWidth="1"/>
    <col min="3" max="3" width="27.140625" style="13" bestFit="1" customWidth="1"/>
    <col min="4" max="4" width="20.7109375" style="13" bestFit="1" customWidth="1"/>
  </cols>
  <sheetData>
    <row r="3" spans="1:6" s="1" customFormat="1" ht="31.5" customHeight="1" x14ac:dyDescent="0.2">
      <c r="A3" s="115" t="s">
        <v>14</v>
      </c>
      <c r="B3" s="115"/>
      <c r="C3" s="115"/>
      <c r="D3" s="115"/>
      <c r="E3" s="5"/>
    </row>
    <row r="4" spans="1:6" s="1" customFormat="1" ht="18" x14ac:dyDescent="0.25">
      <c r="A4" s="21"/>
      <c r="B4" s="23"/>
      <c r="C4" s="21"/>
      <c r="D4" s="21"/>
      <c r="E4" s="3"/>
    </row>
    <row r="5" spans="1:6" ht="15.75" x14ac:dyDescent="0.25">
      <c r="A5" s="114" t="s">
        <v>15</v>
      </c>
      <c r="B5" s="114"/>
      <c r="C5" s="114"/>
      <c r="D5" s="114"/>
      <c r="E5" s="4"/>
      <c r="F5" s="4"/>
    </row>
    <row r="6" spans="1:6" s="1" customFormat="1" x14ac:dyDescent="0.25">
      <c r="A6" s="116" t="s">
        <v>26</v>
      </c>
      <c r="B6" s="116"/>
      <c r="C6" s="116"/>
      <c r="D6" s="116"/>
      <c r="E6" s="6"/>
    </row>
    <row r="7" spans="1:6" s="2" customFormat="1" ht="18.75" thickBot="1" x14ac:dyDescent="0.3">
      <c r="A7" s="22"/>
      <c r="B7" s="24"/>
      <c r="C7" s="22"/>
      <c r="D7" s="22"/>
    </row>
    <row r="8" spans="1:6" s="12" customFormat="1" ht="31.5" x14ac:dyDescent="0.25">
      <c r="A8" s="49" t="s">
        <v>8</v>
      </c>
      <c r="B8" s="95" t="s">
        <v>18</v>
      </c>
      <c r="C8" s="50" t="s">
        <v>21</v>
      </c>
      <c r="D8" s="51" t="s">
        <v>10</v>
      </c>
    </row>
    <row r="9" spans="1:6" ht="27.75" customHeight="1" thickBot="1" x14ac:dyDescent="0.3">
      <c r="A9" s="52">
        <f>+COUNTIF('ASISTENCIAS BRIDADAS'!C9:C47,"Espacios colegiados")</f>
        <v>6</v>
      </c>
      <c r="B9" s="52">
        <f>+COUNTIF('ASISTENCIAS BRIDADAS'!C9:C45,"Asistencia a usuarios")</f>
        <v>22</v>
      </c>
      <c r="C9" s="52">
        <f>+COUNTIF('ASISTENCIAS BRIDADAS'!C9:C45,"Coordinación institucional")</f>
        <v>2</v>
      </c>
      <c r="D9" s="52">
        <f>+COUNTIF('ASISTENCIAS BRIDADAS'!C9:C45,"Planes, programas y proyectos")</f>
        <v>9</v>
      </c>
    </row>
  </sheetData>
  <sheetProtection insertRows="0" deleteRows="0"/>
  <mergeCells count="3">
    <mergeCell ref="A3:D3"/>
    <mergeCell ref="A5:D5"/>
    <mergeCell ref="A6:D6"/>
  </mergeCells>
  <pageMargins left="0.7" right="0.7" top="0.75" bottom="0.75" header="0.3" footer="0.3"/>
  <pageSetup scale="49" orientation="portrait" r:id="rId1"/>
  <ignoredErrors>
    <ignoredError sqref="A9:D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9"/>
  <sheetViews>
    <sheetView view="pageBreakPreview" zoomScale="90" zoomScaleNormal="73" zoomScaleSheetLayoutView="90" workbookViewId="0">
      <selection activeCell="H21" sqref="H21"/>
    </sheetView>
  </sheetViews>
  <sheetFormatPr baseColWidth="10" defaultRowHeight="15" x14ac:dyDescent="0.25"/>
  <cols>
    <col min="1" max="1" width="13" style="13" customWidth="1"/>
    <col min="2" max="2" width="10.5703125" style="25" customWidth="1"/>
    <col min="3" max="3" width="13" style="13" customWidth="1"/>
    <col min="4" max="4" width="18.140625" style="13" customWidth="1"/>
    <col min="5" max="5" width="14.85546875" customWidth="1"/>
    <col min="6" max="6" width="14.28515625" customWidth="1"/>
    <col min="7" max="7" width="15.140625" customWidth="1"/>
    <col min="8" max="8" width="19.7109375" customWidth="1"/>
    <col min="9" max="9" width="14.42578125" customWidth="1"/>
    <col min="10" max="10" width="20.85546875" customWidth="1"/>
    <col min="11" max="11" width="18.42578125" customWidth="1"/>
    <col min="12" max="12" width="14.7109375" customWidth="1"/>
  </cols>
  <sheetData>
    <row r="3" spans="1:12" s="1" customFormat="1" ht="31.5" customHeight="1" x14ac:dyDescent="0.2">
      <c r="A3" s="115" t="s">
        <v>14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18" x14ac:dyDescent="0.25">
      <c r="A4" s="21"/>
      <c r="B4" s="23"/>
      <c r="C4" s="21"/>
      <c r="D4" s="21"/>
      <c r="E4" s="3"/>
    </row>
    <row r="5" spans="1:12" ht="15.75" x14ac:dyDescent="0.25">
      <c r="A5" s="114" t="s">
        <v>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s="1" customFormat="1" x14ac:dyDescent="0.25">
      <c r="A6" s="116" t="s">
        <v>26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s="2" customFormat="1" ht="18.75" thickBot="1" x14ac:dyDescent="0.3">
      <c r="A7" s="22"/>
      <c r="B7" s="24"/>
      <c r="C7" s="22"/>
      <c r="D7" s="22"/>
    </row>
    <row r="8" spans="1:12" s="12" customFormat="1" ht="63" x14ac:dyDescent="0.25">
      <c r="A8" s="49" t="s">
        <v>52</v>
      </c>
      <c r="B8" s="95" t="s">
        <v>136</v>
      </c>
      <c r="C8" s="50" t="s">
        <v>54</v>
      </c>
      <c r="D8" s="51" t="s">
        <v>55</v>
      </c>
      <c r="E8" s="51" t="s">
        <v>56</v>
      </c>
      <c r="F8" s="51" t="s">
        <v>57</v>
      </c>
      <c r="G8" s="51" t="s">
        <v>61</v>
      </c>
      <c r="H8" s="51" t="s">
        <v>62</v>
      </c>
      <c r="I8" s="51" t="s">
        <v>63</v>
      </c>
      <c r="J8" s="51" t="s">
        <v>137</v>
      </c>
      <c r="K8" s="51" t="s">
        <v>65</v>
      </c>
      <c r="L8" s="51" t="s">
        <v>66</v>
      </c>
    </row>
    <row r="9" spans="1:12" ht="27.75" customHeight="1" thickBot="1" x14ac:dyDescent="0.3">
      <c r="A9" s="96">
        <f>+COUNTIF('ASISTENCIAS BRIDADAS'!D9:D47,"Capacitación")</f>
        <v>1</v>
      </c>
      <c r="B9" s="96">
        <f>+COUNTIF('ASISTENCIAS BRIDADAS'!D9:D47,"Asesoría técnica")</f>
        <v>9</v>
      </c>
      <c r="C9" s="96">
        <f>+COUNTIF('ASISTENCIAS BRIDADAS'!D9:D47,"Asistencia técnica")</f>
        <v>7</v>
      </c>
      <c r="D9" s="96">
        <f>+COUNTIF('ASISTENCIAS BRIDADAS'!D9:D47,"Geoservicio")</f>
        <v>1</v>
      </c>
      <c r="E9" s="96">
        <f>+COUNTIF('ASISTENCIAS BRIDADAS'!D9:D47,"Actualización de capas")</f>
        <v>2</v>
      </c>
      <c r="F9" s="96">
        <f>+COUNTIF('ASISTENCIAS BRIDADAS'!D9:D47,"Elaboración de mapa")</f>
        <v>18</v>
      </c>
      <c r="G9" s="96">
        <f>+COUNTIF('ASISTENCIAS BRIDADAS'!D9:D47,"Certificaciones de mapas")</f>
        <v>0</v>
      </c>
      <c r="H9" s="96">
        <f>+COUNTIF('ASISTENCIAS BRIDADAS'!D9:D47,"Informe de delimitación de límites")</f>
        <v>1</v>
      </c>
      <c r="I9" s="96">
        <f>+COUNTIF('ASISTENCIAS BRIDADAS'!D9:D47,"Cartografía base")</f>
        <v>0</v>
      </c>
      <c r="J9" s="96">
        <f>+COUNTIF('ASISTENCIAS BRIDADAS'!D9:D47,"Actualización de fichas técnicas")</f>
        <v>0</v>
      </c>
      <c r="K9" s="52">
        <f>+COUNTIF('ASISTENCIAS BRIDADAS'!D9:D47,"Ubicación de puntos de control geodésico")</f>
        <v>0</v>
      </c>
      <c r="L9" s="52">
        <f>+COUNTIF('ASISTENCIAS BRIDADAS'!D9:D47,"Suministro de fichas de redes geodésicas")</f>
        <v>0</v>
      </c>
    </row>
  </sheetData>
  <sheetProtection insertRows="0" deleteRows="0"/>
  <mergeCells count="3">
    <mergeCell ref="A6:L6"/>
    <mergeCell ref="A5:L5"/>
    <mergeCell ref="A3:L3"/>
  </mergeCells>
  <pageMargins left="0.7" right="0.7" top="0.75" bottom="0.75" header="0.3" footer="0.3"/>
  <pageSetup scale="48" orientation="portrait" r:id="rId1"/>
  <ignoredErrors>
    <ignoredError sqref="A9:L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H57"/>
  <sheetViews>
    <sheetView showGridLines="0" view="pageLayout" topLeftCell="A4" zoomScale="60" zoomScaleNormal="80" zoomScaleSheetLayoutView="80" zoomScalePageLayoutView="60" workbookViewId="0">
      <selection activeCell="E58" sqref="E58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27" customWidth="1"/>
    <col min="3" max="3" width="21.7109375" style="1" customWidth="1"/>
    <col min="4" max="4" width="29.85546875" style="27" customWidth="1"/>
    <col min="5" max="5" width="28.140625" style="27" customWidth="1"/>
    <col min="6" max="6" width="32.28515625" style="27" customWidth="1"/>
    <col min="7" max="7" width="14.42578125" style="1" customWidth="1"/>
    <col min="8" max="16384" width="11.42578125" style="1"/>
  </cols>
  <sheetData>
    <row r="6" spans="1:8" x14ac:dyDescent="0.2">
      <c r="A6" s="3"/>
      <c r="B6" s="98"/>
      <c r="C6" s="3"/>
      <c r="D6" s="98"/>
      <c r="E6" s="98"/>
      <c r="F6" s="98"/>
      <c r="G6" s="3"/>
      <c r="H6" s="3"/>
    </row>
    <row r="7" spans="1:8" x14ac:dyDescent="0.2">
      <c r="A7" s="3"/>
      <c r="B7" s="98"/>
      <c r="C7" s="3"/>
      <c r="D7" s="98"/>
      <c r="E7" s="98"/>
      <c r="F7" s="98"/>
      <c r="G7" s="3"/>
      <c r="H7" s="3"/>
    </row>
    <row r="8" spans="1:8" ht="48.75" customHeight="1" x14ac:dyDescent="0.2">
      <c r="A8" s="120" t="s">
        <v>25</v>
      </c>
      <c r="B8" s="120"/>
      <c r="C8" s="120"/>
      <c r="D8" s="120"/>
      <c r="E8" s="120"/>
      <c r="F8" s="120"/>
      <c r="G8" s="120"/>
      <c r="H8" s="120"/>
    </row>
    <row r="9" spans="1:8" ht="27" customHeight="1" x14ac:dyDescent="0.2">
      <c r="A9" s="107"/>
      <c r="B9" s="107"/>
      <c r="C9" s="107"/>
      <c r="D9" s="107"/>
      <c r="E9" s="107"/>
      <c r="F9" s="107"/>
      <c r="G9" s="107"/>
      <c r="H9" s="3"/>
    </row>
    <row r="10" spans="1:8" customFormat="1" ht="20.25" x14ac:dyDescent="0.25">
      <c r="A10" s="121" t="s">
        <v>24</v>
      </c>
      <c r="B10" s="121"/>
      <c r="C10" s="121"/>
      <c r="D10" s="121"/>
      <c r="E10" s="121"/>
      <c r="F10" s="121"/>
      <c r="G10" s="121"/>
      <c r="H10" s="121"/>
    </row>
    <row r="11" spans="1:8" customFormat="1" ht="20.25" x14ac:dyDescent="0.25">
      <c r="A11" s="122" t="s">
        <v>27</v>
      </c>
      <c r="B11" s="122"/>
      <c r="C11" s="122"/>
      <c r="D11" s="122"/>
      <c r="E11" s="122"/>
      <c r="F11" s="122"/>
      <c r="G11" s="122"/>
      <c r="H11" s="122"/>
    </row>
    <row r="12" spans="1:8" customFormat="1" ht="21" x14ac:dyDescent="0.35">
      <c r="A12" s="111"/>
      <c r="B12" s="111"/>
      <c r="C12" s="111"/>
      <c r="D12" s="111"/>
      <c r="E12" s="111"/>
      <c r="F12" s="111"/>
      <c r="G12" s="111"/>
      <c r="H12" s="111"/>
    </row>
    <row r="13" spans="1:8" ht="20.25" x14ac:dyDescent="0.3">
      <c r="A13" s="123" t="s">
        <v>23</v>
      </c>
      <c r="B13" s="123"/>
      <c r="C13" s="123"/>
      <c r="D13" s="123"/>
      <c r="E13" s="123"/>
      <c r="F13" s="123"/>
      <c r="G13" s="123"/>
      <c r="H13" s="123"/>
    </row>
    <row r="14" spans="1:8" ht="20.25" x14ac:dyDescent="0.3">
      <c r="A14" s="124" t="s">
        <v>2</v>
      </c>
      <c r="B14" s="124"/>
      <c r="C14" s="124"/>
      <c r="D14" s="124"/>
      <c r="E14" s="124"/>
      <c r="F14" s="124"/>
      <c r="G14" s="124"/>
      <c r="H14" s="124"/>
    </row>
    <row r="15" spans="1:8" x14ac:dyDescent="0.2">
      <c r="A15" s="3"/>
      <c r="B15" s="98"/>
      <c r="C15" s="98"/>
      <c r="D15" s="98"/>
      <c r="E15" s="98"/>
      <c r="F15" s="98"/>
      <c r="G15" s="98"/>
      <c r="H15" s="3"/>
    </row>
    <row r="16" spans="1:8" ht="18" x14ac:dyDescent="0.25">
      <c r="A16" s="3"/>
      <c r="B16" s="97"/>
      <c r="C16" s="97"/>
      <c r="D16" s="97"/>
      <c r="E16" s="97"/>
      <c r="F16" s="97"/>
      <c r="G16" s="97"/>
      <c r="H16" s="3"/>
    </row>
    <row r="17" spans="1:8" ht="18" x14ac:dyDescent="0.25">
      <c r="A17" s="3"/>
      <c r="B17" s="97"/>
      <c r="C17" s="97"/>
      <c r="D17" s="97"/>
      <c r="E17" s="97"/>
      <c r="F17" s="97"/>
      <c r="G17" s="97"/>
      <c r="H17" s="3"/>
    </row>
    <row r="18" spans="1:8" ht="18" x14ac:dyDescent="0.25">
      <c r="A18" s="3"/>
      <c r="B18" s="97"/>
      <c r="C18" s="97"/>
      <c r="D18" s="97"/>
      <c r="E18" s="97"/>
      <c r="F18" s="97"/>
      <c r="G18" s="97"/>
      <c r="H18" s="3"/>
    </row>
    <row r="19" spans="1:8" ht="18" x14ac:dyDescent="0.25">
      <c r="A19" s="3"/>
      <c r="B19" s="97"/>
      <c r="C19" s="97"/>
      <c r="D19" s="97"/>
      <c r="E19" s="97"/>
      <c r="F19" s="97"/>
      <c r="G19" s="97"/>
      <c r="H19" s="3"/>
    </row>
    <row r="20" spans="1:8" ht="18" x14ac:dyDescent="0.25">
      <c r="A20" s="3"/>
      <c r="B20" s="97"/>
      <c r="C20" s="97"/>
      <c r="D20" s="97"/>
      <c r="E20" s="97"/>
      <c r="F20" s="97"/>
      <c r="G20" s="97"/>
      <c r="H20" s="3"/>
    </row>
    <row r="21" spans="1:8" ht="18" x14ac:dyDescent="0.25">
      <c r="A21" s="3"/>
      <c r="B21" s="97"/>
      <c r="C21" s="97"/>
      <c r="D21" s="97"/>
      <c r="E21" s="97"/>
      <c r="F21" s="97"/>
      <c r="G21" s="97"/>
      <c r="H21" s="3"/>
    </row>
    <row r="22" spans="1:8" ht="18" x14ac:dyDescent="0.25">
      <c r="A22" s="3"/>
      <c r="B22" s="97"/>
      <c r="C22" s="97"/>
      <c r="D22" s="97"/>
      <c r="E22" s="97"/>
      <c r="F22" s="97"/>
      <c r="G22" s="97"/>
      <c r="H22" s="3"/>
    </row>
    <row r="23" spans="1:8" ht="18" x14ac:dyDescent="0.25">
      <c r="A23" s="3"/>
      <c r="B23" s="97"/>
      <c r="C23" s="97"/>
      <c r="D23" s="97"/>
      <c r="E23" s="97"/>
      <c r="F23" s="97"/>
      <c r="G23" s="97"/>
      <c r="H23" s="3"/>
    </row>
    <row r="24" spans="1:8" ht="18" x14ac:dyDescent="0.25">
      <c r="A24" s="3"/>
      <c r="B24" s="97"/>
      <c r="C24" s="97"/>
      <c r="D24" s="97"/>
      <c r="E24" s="97"/>
      <c r="F24" s="97"/>
      <c r="G24" s="97"/>
      <c r="H24" s="3"/>
    </row>
    <row r="25" spans="1:8" ht="18" x14ac:dyDescent="0.25">
      <c r="A25" s="3"/>
      <c r="B25" s="97"/>
      <c r="C25" s="97"/>
      <c r="D25" s="97"/>
      <c r="E25" s="97"/>
      <c r="F25" s="97"/>
      <c r="G25" s="97"/>
      <c r="H25" s="3"/>
    </row>
    <row r="26" spans="1:8" ht="18" x14ac:dyDescent="0.25">
      <c r="A26" s="3"/>
      <c r="B26" s="97"/>
      <c r="C26" s="97"/>
      <c r="D26" s="97"/>
      <c r="E26" s="97"/>
      <c r="F26" s="97"/>
      <c r="G26" s="97"/>
      <c r="H26" s="3"/>
    </row>
    <row r="27" spans="1:8" ht="18" x14ac:dyDescent="0.25">
      <c r="A27" s="3"/>
      <c r="B27" s="97"/>
      <c r="C27" s="97"/>
      <c r="D27" s="97"/>
      <c r="E27" s="97"/>
      <c r="F27" s="97"/>
      <c r="G27" s="97"/>
      <c r="H27" s="3"/>
    </row>
    <row r="28" spans="1:8" ht="18" x14ac:dyDescent="0.25">
      <c r="A28" s="3"/>
      <c r="B28" s="97"/>
      <c r="C28" s="97"/>
      <c r="D28" s="97"/>
      <c r="E28" s="97"/>
      <c r="F28" s="97"/>
      <c r="G28" s="97"/>
      <c r="H28" s="3"/>
    </row>
    <row r="29" spans="1:8" ht="18" x14ac:dyDescent="0.25">
      <c r="A29" s="3"/>
      <c r="B29" s="97"/>
      <c r="C29" s="97"/>
      <c r="D29" s="97"/>
      <c r="E29" s="97"/>
      <c r="F29" s="97"/>
      <c r="G29" s="97"/>
      <c r="H29" s="3"/>
    </row>
    <row r="30" spans="1:8" ht="18" x14ac:dyDescent="0.25">
      <c r="A30" s="3"/>
      <c r="B30" s="97"/>
      <c r="C30" s="97"/>
      <c r="D30" s="97"/>
      <c r="E30" s="97"/>
      <c r="F30" s="97"/>
      <c r="G30" s="97"/>
      <c r="H30" s="3"/>
    </row>
    <row r="31" spans="1:8" ht="18" x14ac:dyDescent="0.25">
      <c r="A31" s="3"/>
      <c r="B31" s="97"/>
      <c r="C31" s="97"/>
      <c r="D31" s="97"/>
      <c r="E31" s="97"/>
      <c r="F31" s="97"/>
      <c r="G31" s="97"/>
      <c r="H31" s="3"/>
    </row>
    <row r="32" spans="1:8" ht="18" x14ac:dyDescent="0.25">
      <c r="A32" s="3"/>
      <c r="B32" s="97"/>
      <c r="C32" s="97"/>
      <c r="D32" s="97"/>
      <c r="E32" s="97"/>
      <c r="F32" s="97"/>
      <c r="G32" s="97"/>
      <c r="H32" s="3"/>
    </row>
    <row r="33" spans="1:8" ht="18" x14ac:dyDescent="0.25">
      <c r="A33" s="3"/>
      <c r="B33" s="97"/>
      <c r="C33" s="97"/>
      <c r="D33" s="97"/>
      <c r="E33" s="97"/>
      <c r="F33" s="97"/>
      <c r="G33" s="97"/>
      <c r="H33" s="3"/>
    </row>
    <row r="34" spans="1:8" ht="18" x14ac:dyDescent="0.25">
      <c r="A34" s="3"/>
      <c r="B34" s="97"/>
      <c r="C34" s="97"/>
      <c r="D34" s="97"/>
      <c r="E34" s="97"/>
      <c r="F34" s="97"/>
      <c r="G34" s="97"/>
      <c r="H34" s="3"/>
    </row>
    <row r="35" spans="1:8" ht="18" x14ac:dyDescent="0.25">
      <c r="A35" s="3"/>
      <c r="B35" s="97"/>
      <c r="C35" s="97"/>
      <c r="D35" s="97"/>
      <c r="E35" s="97"/>
      <c r="F35" s="97"/>
      <c r="G35" s="97"/>
      <c r="H35" s="3"/>
    </row>
    <row r="36" spans="1:8" ht="18" x14ac:dyDescent="0.25">
      <c r="A36" s="3"/>
      <c r="B36" s="97"/>
      <c r="C36" s="97"/>
      <c r="D36" s="97"/>
      <c r="E36" s="97"/>
      <c r="F36" s="97"/>
      <c r="G36" s="97"/>
      <c r="H36" s="3"/>
    </row>
    <row r="37" spans="1:8" ht="18" x14ac:dyDescent="0.25">
      <c r="A37" s="3"/>
      <c r="B37" s="97"/>
      <c r="C37" s="97"/>
      <c r="D37" s="97"/>
      <c r="E37" s="97"/>
      <c r="F37" s="97"/>
      <c r="G37" s="97"/>
      <c r="H37" s="3"/>
    </row>
    <row r="38" spans="1:8" ht="18" x14ac:dyDescent="0.25">
      <c r="A38" s="3"/>
      <c r="B38" s="97"/>
      <c r="C38" s="97"/>
      <c r="D38" s="97"/>
      <c r="E38" s="97"/>
      <c r="F38" s="97"/>
      <c r="G38" s="97"/>
      <c r="H38" s="3"/>
    </row>
    <row r="39" spans="1:8" ht="18" x14ac:dyDescent="0.25">
      <c r="A39" s="3"/>
      <c r="B39" s="97"/>
      <c r="C39" s="97"/>
      <c r="D39" s="97"/>
      <c r="E39" s="97"/>
      <c r="F39" s="97"/>
      <c r="G39" s="97"/>
      <c r="H39" s="3"/>
    </row>
    <row r="40" spans="1:8" ht="18" x14ac:dyDescent="0.25">
      <c r="A40" s="3"/>
      <c r="B40" s="97"/>
      <c r="C40" s="97"/>
      <c r="D40" s="97"/>
      <c r="E40" s="97"/>
      <c r="F40" s="97"/>
      <c r="G40" s="97"/>
      <c r="H40" s="3"/>
    </row>
    <row r="41" spans="1:8" ht="18" x14ac:dyDescent="0.25">
      <c r="A41" s="3"/>
      <c r="B41" s="97"/>
      <c r="C41" s="97"/>
      <c r="D41" s="97"/>
      <c r="E41" s="97"/>
      <c r="F41" s="97"/>
      <c r="G41" s="97"/>
      <c r="H41" s="3"/>
    </row>
    <row r="42" spans="1:8" ht="18" x14ac:dyDescent="0.25">
      <c r="A42" s="3"/>
      <c r="B42" s="97"/>
      <c r="C42" s="97"/>
      <c r="D42" s="97"/>
      <c r="E42" s="97"/>
      <c r="F42" s="97"/>
      <c r="G42" s="97"/>
      <c r="H42" s="3"/>
    </row>
    <row r="43" spans="1:8" ht="18.75" thickBot="1" x14ac:dyDescent="0.3">
      <c r="A43" s="3"/>
      <c r="B43" s="97"/>
      <c r="C43" s="97"/>
      <c r="D43" s="97"/>
      <c r="E43" s="97"/>
      <c r="F43" s="97"/>
      <c r="G43" s="97"/>
      <c r="H43" s="3"/>
    </row>
    <row r="44" spans="1:8" ht="16.5" thickBot="1" x14ac:dyDescent="0.3">
      <c r="A44" s="100"/>
      <c r="B44" s="46"/>
      <c r="C44" s="117" t="s">
        <v>2</v>
      </c>
      <c r="D44" s="118"/>
      <c r="E44" s="118"/>
      <c r="F44" s="119"/>
      <c r="G44" s="45"/>
      <c r="H44" s="3"/>
    </row>
    <row r="45" spans="1:8" ht="61.5" customHeight="1" thickBot="1" x14ac:dyDescent="0.25">
      <c r="A45" s="3"/>
      <c r="B45" s="55" t="s">
        <v>22</v>
      </c>
      <c r="C45" s="44" t="s">
        <v>8</v>
      </c>
      <c r="D45" s="66" t="s">
        <v>60</v>
      </c>
      <c r="E45" s="43" t="s">
        <v>21</v>
      </c>
      <c r="F45" s="42" t="s">
        <v>20</v>
      </c>
      <c r="G45" s="54" t="s">
        <v>19</v>
      </c>
      <c r="H45" s="3"/>
    </row>
    <row r="46" spans="1:8" ht="20.25" customHeight="1" thickBot="1" x14ac:dyDescent="0.3">
      <c r="A46" s="3"/>
      <c r="B46" s="53" t="s">
        <v>59</v>
      </c>
      <c r="C46" s="41">
        <v>6</v>
      </c>
      <c r="D46" s="41">
        <v>22</v>
      </c>
      <c r="E46" s="41">
        <v>2</v>
      </c>
      <c r="F46" s="40">
        <v>9</v>
      </c>
      <c r="G46" s="39">
        <f t="shared" ref="G46:G50" si="0">SUM(C46:F46)</f>
        <v>39</v>
      </c>
      <c r="H46" s="3"/>
    </row>
    <row r="47" spans="1:8" ht="20.25" hidden="1" customHeight="1" x14ac:dyDescent="0.25">
      <c r="A47" s="3"/>
      <c r="B47" s="53"/>
      <c r="C47" s="41"/>
      <c r="D47" s="41"/>
      <c r="E47" s="41"/>
      <c r="F47" s="40"/>
      <c r="G47" s="39">
        <f t="shared" si="0"/>
        <v>0</v>
      </c>
      <c r="H47" s="3"/>
    </row>
    <row r="48" spans="1:8" ht="20.25" hidden="1" customHeight="1" x14ac:dyDescent="0.25">
      <c r="A48" s="3"/>
      <c r="B48" s="53"/>
      <c r="C48" s="41"/>
      <c r="D48" s="41"/>
      <c r="E48" s="41"/>
      <c r="F48" s="40"/>
      <c r="G48" s="39">
        <f t="shared" si="0"/>
        <v>0</v>
      </c>
      <c r="H48" s="3"/>
    </row>
    <row r="49" spans="1:8" ht="20.25" hidden="1" customHeight="1" thickBot="1" x14ac:dyDescent="0.3">
      <c r="A49" s="3"/>
      <c r="B49" s="53"/>
      <c r="C49" s="41"/>
      <c r="D49" s="41"/>
      <c r="E49" s="41"/>
      <c r="F49" s="40"/>
      <c r="G49" s="39">
        <f t="shared" si="0"/>
        <v>0</v>
      </c>
      <c r="H49" s="3"/>
    </row>
    <row r="50" spans="1:8" s="2" customFormat="1" ht="22.5" customHeight="1" thickBot="1" x14ac:dyDescent="0.3">
      <c r="A50" s="101"/>
      <c r="B50" s="35" t="s">
        <v>19</v>
      </c>
      <c r="C50" s="38">
        <f>SUM(C46:C49)</f>
        <v>6</v>
      </c>
      <c r="D50" s="37">
        <f>SUM(D46:D49)</f>
        <v>22</v>
      </c>
      <c r="E50" s="37">
        <f>SUM(E46:E49)</f>
        <v>2</v>
      </c>
      <c r="F50" s="36">
        <f>SUM(F46:F49)</f>
        <v>9</v>
      </c>
      <c r="G50" s="35">
        <f t="shared" si="0"/>
        <v>39</v>
      </c>
      <c r="H50" s="101"/>
    </row>
    <row r="51" spans="1:8" ht="18" x14ac:dyDescent="0.25">
      <c r="A51" s="3"/>
      <c r="B51" s="112" t="s">
        <v>138</v>
      </c>
      <c r="C51" s="3"/>
      <c r="D51" s="102"/>
      <c r="E51" s="103"/>
      <c r="F51" s="104"/>
      <c r="G51" s="105"/>
      <c r="H51" s="3"/>
    </row>
    <row r="52" spans="1:8" ht="18" x14ac:dyDescent="0.25">
      <c r="A52" s="3"/>
      <c r="B52" s="106"/>
      <c r="C52" s="3"/>
      <c r="D52" s="102"/>
      <c r="E52" s="103"/>
      <c r="F52" s="104"/>
      <c r="G52" s="105"/>
      <c r="H52" s="3"/>
    </row>
    <row r="53" spans="1:8" ht="18" x14ac:dyDescent="0.25">
      <c r="A53" s="3"/>
      <c r="B53" s="106"/>
      <c r="C53" s="3"/>
      <c r="D53" s="102"/>
      <c r="E53" s="103"/>
      <c r="F53" s="104"/>
      <c r="G53" s="105"/>
      <c r="H53" s="3"/>
    </row>
    <row r="54" spans="1:8" ht="18" x14ac:dyDescent="0.25">
      <c r="A54" s="3"/>
      <c r="B54" s="106"/>
      <c r="C54" s="3"/>
      <c r="D54" s="102"/>
      <c r="E54" s="103"/>
      <c r="F54" s="104"/>
      <c r="G54" s="105"/>
      <c r="H54" s="3"/>
    </row>
    <row r="55" spans="1:8" ht="18" x14ac:dyDescent="0.25">
      <c r="A55" s="3"/>
      <c r="B55" s="97"/>
      <c r="C55" s="97"/>
      <c r="D55" s="97"/>
      <c r="E55" s="97"/>
      <c r="F55" s="97"/>
      <c r="G55" s="97"/>
      <c r="H55" s="3"/>
    </row>
    <row r="56" spans="1:8" ht="18" x14ac:dyDescent="0.25">
      <c r="A56" s="3"/>
      <c r="B56" s="97"/>
      <c r="C56" s="97"/>
      <c r="D56" s="97"/>
      <c r="E56" s="97"/>
      <c r="F56" s="97"/>
      <c r="G56" s="30"/>
      <c r="H56" s="29"/>
    </row>
    <row r="57" spans="1:8" s="2" customFormat="1" ht="18" x14ac:dyDescent="0.25">
      <c r="B57" s="28"/>
      <c r="C57" s="28"/>
      <c r="D57" s="28"/>
      <c r="E57" s="28"/>
      <c r="F57" s="28"/>
      <c r="G57" s="28"/>
    </row>
  </sheetData>
  <mergeCells count="6">
    <mergeCell ref="C44:F44"/>
    <mergeCell ref="A8:H8"/>
    <mergeCell ref="A10:H10"/>
    <mergeCell ref="A11:H11"/>
    <mergeCell ref="A13:H13"/>
    <mergeCell ref="A14:H14"/>
  </mergeCells>
  <printOptions horizontalCentered="1" verticalCentered="1"/>
  <pageMargins left="0.70866141732283505" right="0.70866141732283505" top="0.62" bottom="0.74803149606299202" header="0.31496062992126" footer="0.31496062992126"/>
  <pageSetup scale="5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7"/>
  <sheetViews>
    <sheetView showGridLines="0" view="pageLayout" zoomScale="40" zoomScaleNormal="80" zoomScaleSheetLayoutView="40" zoomScalePageLayoutView="40" workbookViewId="0">
      <selection activeCell="A10" sqref="A10:O10"/>
    </sheetView>
  </sheetViews>
  <sheetFormatPr baseColWidth="10" defaultColWidth="11.42578125" defaultRowHeight="14.25" x14ac:dyDescent="0.2"/>
  <cols>
    <col min="1" max="1" width="20.7109375" style="27" customWidth="1"/>
    <col min="2" max="2" width="19.7109375" style="1" customWidth="1"/>
    <col min="3" max="3" width="20.140625" style="27" customWidth="1"/>
    <col min="4" max="4" width="20.42578125" style="27" customWidth="1"/>
    <col min="5" max="5" width="17" style="27" customWidth="1"/>
    <col min="6" max="6" width="21.28515625" style="27" customWidth="1"/>
    <col min="7" max="7" width="20.140625" style="27" customWidth="1"/>
    <col min="8" max="8" width="21.28515625" style="27" customWidth="1"/>
    <col min="9" max="9" width="24.140625" style="27" customWidth="1"/>
    <col min="10" max="10" width="19" style="27" customWidth="1"/>
    <col min="11" max="11" width="22.42578125" style="27" customWidth="1"/>
    <col min="12" max="12" width="27.85546875" style="27" customWidth="1"/>
    <col min="13" max="13" width="26.5703125" style="27" customWidth="1"/>
    <col min="14" max="14" width="14.42578125" style="1" customWidth="1"/>
    <col min="15" max="15" width="11.42578125" style="1" customWidth="1"/>
    <col min="16" max="16384" width="11.42578125" style="1"/>
  </cols>
  <sheetData>
    <row r="1" spans="1:15" s="3" customFormat="1" x14ac:dyDescent="0.2">
      <c r="A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52.5" customHeight="1" x14ac:dyDescent="0.2"/>
    <row r="3" spans="1:15" ht="52.5" customHeight="1" x14ac:dyDescent="0.2"/>
    <row r="5" spans="1:15" ht="48.75" customHeight="1" x14ac:dyDescent="0.2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27" customHeight="1" x14ac:dyDescent="0.2">
      <c r="A6" s="107"/>
      <c r="B6" s="107"/>
      <c r="C6" s="107"/>
      <c r="D6" s="107"/>
      <c r="E6" s="107"/>
      <c r="F6" s="107"/>
      <c r="G6" s="107"/>
      <c r="H6" s="3"/>
      <c r="I6" s="1"/>
      <c r="J6" s="1"/>
      <c r="K6" s="1"/>
      <c r="L6" s="1"/>
      <c r="M6" s="1"/>
    </row>
    <row r="7" spans="1:15" customFormat="1" ht="20.25" x14ac:dyDescent="0.25">
      <c r="A7" s="121" t="s">
        <v>24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customFormat="1" ht="20.25" x14ac:dyDescent="0.25">
      <c r="A8" s="122" t="s">
        <v>27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customFormat="1" ht="15" x14ac:dyDescent="0.25">
      <c r="A9" s="99"/>
      <c r="B9" s="99"/>
      <c r="C9" s="99"/>
      <c r="D9" s="99"/>
      <c r="E9" s="99"/>
      <c r="F9" s="99"/>
      <c r="G9" s="99"/>
      <c r="H9" s="99"/>
    </row>
    <row r="10" spans="1:15" ht="20.25" x14ac:dyDescent="0.3">
      <c r="A10" s="123" t="s">
        <v>23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48.75" customHeight="1" x14ac:dyDescent="0.2">
      <c r="A11" s="132" t="s">
        <v>58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</row>
    <row r="12" spans="1:15" ht="18" x14ac:dyDescent="0.25">
      <c r="A12" s="70"/>
      <c r="B12" s="48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5" customFormat="1" ht="18.75" x14ac:dyDescent="0.3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customFormat="1" ht="18.75" x14ac:dyDescent="0.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5" customFormat="1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5" ht="18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x14ac:dyDescent="0.2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x14ac:dyDescent="0.2">
      <c r="B18" s="27"/>
      <c r="N18" s="27"/>
    </row>
    <row r="19" spans="1:14" ht="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8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8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8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8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8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8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8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8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8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8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8.75" thickBo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24" customHeight="1" thickBot="1" x14ac:dyDescent="0.25">
      <c r="A54" s="46"/>
      <c r="B54" s="128" t="s">
        <v>58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45"/>
    </row>
    <row r="55" spans="1:14" ht="61.5" customHeight="1" thickBot="1" x14ac:dyDescent="0.25">
      <c r="A55" s="55" t="s">
        <v>22</v>
      </c>
      <c r="B55" s="44" t="s">
        <v>52</v>
      </c>
      <c r="C55" s="66" t="s">
        <v>136</v>
      </c>
      <c r="D55" s="43" t="s">
        <v>54</v>
      </c>
      <c r="E55" s="42" t="s">
        <v>55</v>
      </c>
      <c r="F55" s="42" t="s">
        <v>56</v>
      </c>
      <c r="G55" s="42" t="s">
        <v>57</v>
      </c>
      <c r="H55" s="42" t="s">
        <v>61</v>
      </c>
      <c r="I55" s="42" t="s">
        <v>62</v>
      </c>
      <c r="J55" s="42" t="s">
        <v>63</v>
      </c>
      <c r="K55" s="42" t="s">
        <v>137</v>
      </c>
      <c r="L55" s="42" t="s">
        <v>65</v>
      </c>
      <c r="M55" s="42" t="s">
        <v>66</v>
      </c>
      <c r="N55" s="54" t="s">
        <v>19</v>
      </c>
    </row>
    <row r="56" spans="1:14" ht="20.25" customHeight="1" thickBot="1" x14ac:dyDescent="0.25">
      <c r="A56" s="53" t="s">
        <v>59</v>
      </c>
      <c r="B56" s="108">
        <v>1</v>
      </c>
      <c r="C56" s="108">
        <v>9</v>
      </c>
      <c r="D56" s="108">
        <v>7</v>
      </c>
      <c r="E56" s="109">
        <v>1</v>
      </c>
      <c r="F56" s="109">
        <v>2</v>
      </c>
      <c r="G56" s="109">
        <v>18</v>
      </c>
      <c r="H56" s="109">
        <v>0</v>
      </c>
      <c r="I56" s="109">
        <v>1</v>
      </c>
      <c r="J56" s="109">
        <v>0</v>
      </c>
      <c r="K56" s="109">
        <v>0</v>
      </c>
      <c r="L56" s="109">
        <v>0</v>
      </c>
      <c r="M56" s="109">
        <v>0</v>
      </c>
      <c r="N56" s="110">
        <f>SUM(B56:M56)</f>
        <v>39</v>
      </c>
    </row>
    <row r="57" spans="1:14" ht="20.25" hidden="1" customHeight="1" x14ac:dyDescent="0.25">
      <c r="A57" s="53"/>
      <c r="B57" s="41"/>
      <c r="C57" s="41"/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39">
        <f t="shared" ref="N57:N59" si="0">SUM(B57:M57)</f>
        <v>0</v>
      </c>
    </row>
    <row r="58" spans="1:14" ht="20.25" hidden="1" customHeight="1" x14ac:dyDescent="0.25">
      <c r="A58" s="53"/>
      <c r="B58" s="41"/>
      <c r="C58" s="41"/>
      <c r="D58" s="41"/>
      <c r="E58" s="40"/>
      <c r="F58" s="40"/>
      <c r="G58" s="40"/>
      <c r="H58" s="40"/>
      <c r="I58" s="40"/>
      <c r="J58" s="40"/>
      <c r="K58" s="40"/>
      <c r="L58" s="40"/>
      <c r="M58" s="40"/>
      <c r="N58" s="39">
        <f t="shared" si="0"/>
        <v>0</v>
      </c>
    </row>
    <row r="59" spans="1:14" ht="20.25" hidden="1" customHeight="1" thickBot="1" x14ac:dyDescent="0.3">
      <c r="A59" s="53"/>
      <c r="B59" s="41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0"/>
      <c r="N59" s="39">
        <f t="shared" si="0"/>
        <v>0</v>
      </c>
    </row>
    <row r="60" spans="1:14" s="2" customFormat="1" ht="22.5" customHeight="1" thickBot="1" x14ac:dyDescent="0.3">
      <c r="A60" s="35" t="s">
        <v>19</v>
      </c>
      <c r="B60" s="38">
        <f t="shared" ref="B60:M60" si="1">SUM(B56:B59)</f>
        <v>1</v>
      </c>
      <c r="C60" s="37">
        <f t="shared" si="1"/>
        <v>9</v>
      </c>
      <c r="D60" s="37">
        <f t="shared" si="1"/>
        <v>7</v>
      </c>
      <c r="E60" s="36">
        <f t="shared" si="1"/>
        <v>1</v>
      </c>
      <c r="F60" s="36">
        <f t="shared" si="1"/>
        <v>2</v>
      </c>
      <c r="G60" s="36">
        <f t="shared" si="1"/>
        <v>18</v>
      </c>
      <c r="H60" s="36">
        <f t="shared" si="1"/>
        <v>0</v>
      </c>
      <c r="I60" s="36">
        <f t="shared" si="1"/>
        <v>1</v>
      </c>
      <c r="J60" s="36">
        <f t="shared" si="1"/>
        <v>0</v>
      </c>
      <c r="K60" s="36">
        <f t="shared" si="1"/>
        <v>0</v>
      </c>
      <c r="L60" s="36">
        <f t="shared" si="1"/>
        <v>0</v>
      </c>
      <c r="M60" s="36">
        <f t="shared" si="1"/>
        <v>0</v>
      </c>
      <c r="N60" s="35">
        <f>SUM(B60:M60)</f>
        <v>39</v>
      </c>
    </row>
    <row r="61" spans="1:14" ht="18" x14ac:dyDescent="0.25">
      <c r="A61" s="112" t="s">
        <v>138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0"/>
    </row>
    <row r="62" spans="1:14" ht="18" x14ac:dyDescent="0.25">
      <c r="A62" s="34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0"/>
    </row>
    <row r="63" spans="1:14" ht="18" x14ac:dyDescent="0.25">
      <c r="A63" s="34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0"/>
    </row>
    <row r="64" spans="1:14" ht="18" x14ac:dyDescent="0.25">
      <c r="A64" s="106"/>
      <c r="B64" s="3"/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4"/>
      <c r="N64" s="105"/>
    </row>
    <row r="65" spans="1:14" ht="18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6" spans="1:14" ht="18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30"/>
    </row>
    <row r="67" spans="1:14" s="2" customFormat="1" ht="18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</sheetData>
  <mergeCells count="10">
    <mergeCell ref="A5:O5"/>
    <mergeCell ref="A7:O7"/>
    <mergeCell ref="A8:O8"/>
    <mergeCell ref="A10:O10"/>
    <mergeCell ref="A11:O11"/>
    <mergeCell ref="A13:N13"/>
    <mergeCell ref="A14:N14"/>
    <mergeCell ref="A16:N16"/>
    <mergeCell ref="B54:M54"/>
    <mergeCell ref="A17:N17"/>
  </mergeCells>
  <printOptions horizontalCentered="1" verticalCentered="1"/>
  <pageMargins left="0.84296875000000004" right="0.70866141732283505" top="0.74803149606299202" bottom="0.74803149606299202" header="0.31496062992126" footer="0.31496062992126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ASISTENCIAS BRIDADAS</vt:lpstr>
      <vt:lpstr>ÁREAS TÉCNICAS</vt:lpstr>
      <vt:lpstr>TIPO DE ASISTENCIA</vt:lpstr>
      <vt:lpstr>SERIVICIOS BRINDADOS</vt:lpstr>
      <vt:lpstr>CONCEPTOS A CONSIDERAR</vt:lpstr>
      <vt:lpstr>RESULTADOS TIPO ASIST.</vt:lpstr>
      <vt:lpstr>RESULTADOS SERVI. BRINDADO</vt:lpstr>
      <vt:lpstr>GRAFICO ASISTENCIAS TÉCNICAS</vt:lpstr>
      <vt:lpstr>GRAFICO SERVICIO BRINDADO</vt:lpstr>
      <vt:lpstr>'ASISTENCIAS BRIDADAS'!Área_de_impresión</vt:lpstr>
      <vt:lpstr>'CONCEPTOS A CONSIDERAR'!Área_de_impresión</vt:lpstr>
      <vt:lpstr>'GRAFICO ASISTENCIAS TÉCNICAS'!Área_de_impresión</vt:lpstr>
      <vt:lpstr>'GRAFICO SERVICIO BRINDADO'!Área_de_impresión</vt:lpstr>
      <vt:lpstr>'RESULTADOS SERVI. BRINDADO'!Área_de_impresión</vt:lpstr>
      <vt:lpstr>'RESULTADOS TIPO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Isabel Guzmán</cp:lastModifiedBy>
  <cp:lastPrinted>2022-04-13T14:04:14Z</cp:lastPrinted>
  <dcterms:created xsi:type="dcterms:W3CDTF">2015-05-19T13:29:46Z</dcterms:created>
  <dcterms:modified xsi:type="dcterms:W3CDTF">2022-04-13T14:04:23Z</dcterms:modified>
</cp:coreProperties>
</file>