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9-SEPTIEMBRE\CONTABILIDAD\"/>
    </mc:Choice>
  </mc:AlternateContent>
  <xr:revisionPtr revIDLastSave="0" documentId="13_ncr:1_{6FB2F6D0-1374-40C1-BC32-2645591198BA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2" l="1"/>
  <c r="N17" i="2"/>
  <c r="O17" i="2"/>
  <c r="P17" i="2"/>
  <c r="L17" i="2"/>
  <c r="K7" i="2" l="1"/>
  <c r="F45" i="2" l="1"/>
  <c r="G45" i="2"/>
  <c r="H45" i="2"/>
  <c r="I45" i="2"/>
  <c r="J45" i="2"/>
  <c r="K45" i="2"/>
  <c r="L45" i="2"/>
  <c r="M45" i="2"/>
  <c r="C45" i="2"/>
  <c r="D45" i="2"/>
  <c r="E45" i="2"/>
  <c r="J37" i="2"/>
  <c r="I37" i="2"/>
  <c r="H37" i="2"/>
  <c r="G37" i="2"/>
  <c r="F37" i="2"/>
  <c r="E37" i="2"/>
  <c r="E52" i="2"/>
  <c r="F52" i="2"/>
  <c r="G52" i="2"/>
  <c r="H52" i="2"/>
  <c r="I52" i="2"/>
  <c r="J52" i="2"/>
  <c r="J17" i="2"/>
  <c r="I17" i="2" l="1"/>
  <c r="D52" i="2" l="1"/>
  <c r="H17" i="2" l="1"/>
  <c r="Q54" i="2" l="1"/>
  <c r="Q55" i="2"/>
  <c r="Q56" i="2"/>
  <c r="Q57" i="2"/>
  <c r="Q58" i="2"/>
  <c r="Q59" i="2"/>
  <c r="Q60" i="2"/>
  <c r="Q61" i="2"/>
  <c r="Q53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N52" i="2" l="1"/>
  <c r="O52" i="2"/>
  <c r="P52" i="2"/>
  <c r="O27" i="2"/>
  <c r="P27" i="2"/>
  <c r="P11" i="2"/>
  <c r="P10" i="2" l="1"/>
  <c r="O11" i="2"/>
  <c r="O10" i="2" s="1"/>
  <c r="N27" i="2" l="1"/>
  <c r="K17" i="2" l="1"/>
  <c r="M52" i="2" l="1"/>
  <c r="M37" i="2"/>
  <c r="M27" i="2"/>
  <c r="M11" i="2"/>
  <c r="L52" i="2" l="1"/>
  <c r="L37" i="2"/>
  <c r="L27" i="2"/>
  <c r="L11" i="2"/>
  <c r="C11" i="2" l="1"/>
  <c r="C17" i="2"/>
  <c r="C27" i="2"/>
  <c r="C37" i="2"/>
  <c r="C46" i="2"/>
  <c r="D46" i="2"/>
  <c r="D37" i="2"/>
  <c r="D27" i="2"/>
  <c r="D17" i="2"/>
  <c r="D11" i="2"/>
  <c r="D10" i="2" l="1"/>
  <c r="L83" i="2"/>
  <c r="M83" i="2"/>
  <c r="O83" i="2"/>
  <c r="P83" i="2"/>
  <c r="N11" i="2"/>
  <c r="N83" i="2" s="1"/>
  <c r="K52" i="2"/>
  <c r="K37" i="2"/>
  <c r="K27" i="2"/>
  <c r="J27" i="2"/>
  <c r="I27" i="2"/>
  <c r="H27" i="2"/>
  <c r="G27" i="2"/>
  <c r="F27" i="2"/>
  <c r="E27" i="2"/>
  <c r="G17" i="2"/>
  <c r="F17" i="2"/>
  <c r="E11" i="2"/>
  <c r="K11" i="2"/>
  <c r="J11" i="2"/>
  <c r="I11" i="2"/>
  <c r="H11" i="2"/>
  <c r="G11" i="2"/>
  <c r="F11" i="2"/>
  <c r="Q37" i="2" l="1"/>
  <c r="J10" i="2"/>
  <c r="J7" i="2" s="1"/>
  <c r="K83" i="2"/>
  <c r="Q52" i="2"/>
  <c r="G83" i="2"/>
  <c r="Q27" i="2"/>
  <c r="I10" i="2"/>
  <c r="I7" i="2" s="1"/>
  <c r="Q11" i="2"/>
  <c r="F10" i="2"/>
  <c r="F7" i="2" s="1"/>
  <c r="F83" i="2"/>
  <c r="H10" i="2"/>
  <c r="H7" i="2" s="1"/>
  <c r="J83" i="2"/>
  <c r="K10" i="2"/>
  <c r="I83" i="2"/>
  <c r="G10" i="2"/>
  <c r="E17" i="2"/>
  <c r="E10" i="2" s="1"/>
  <c r="E7" i="2" s="1"/>
  <c r="H83" i="2"/>
  <c r="N10" i="2"/>
  <c r="M10" i="2"/>
  <c r="M7" i="2" s="1"/>
  <c r="L10" i="2"/>
  <c r="L7" i="2" s="1"/>
  <c r="E83" i="2" l="1"/>
  <c r="Q17" i="2"/>
  <c r="Q83" i="2" s="1"/>
  <c r="Q10" i="2"/>
  <c r="C52" i="2"/>
  <c r="D83" i="2" l="1"/>
  <c r="C10" i="2"/>
  <c r="C83" i="2"/>
</calcChain>
</file>

<file path=xl/sharedStrings.xml><?xml version="1.0" encoding="utf-8"?>
<sst xmlns="http://schemas.openxmlformats.org/spreadsheetml/2006/main" count="114" uniqueCount="114">
  <si>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</si>
  <si>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</si>
  <si>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</si>
  <si>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</si>
  <si>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</si>
  <si>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</si>
  <si>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</si>
  <si>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</si>
  <si>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</si>
  <si>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</si>
  <si>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</si>
  <si>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</si>
  <si>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</si>
  <si>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</si>
  <si>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</si>
  <si>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</si>
  <si>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</si>
  <si>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</si>
  <si>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</si>
  <si>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</si>
  <si>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</si>
  <si>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</si>
  <si>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</si>
  <si>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</si>
  <si>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</si>
  <si>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</si>
  <si>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</si>
  <si>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</si>
  <si>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</si>
  <si>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</si>
  <si>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</si>
  <si>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</si>
  <si>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</si>
  <si>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</si>
  <si>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</si>
  <si>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</si>
  <si>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</si>
  <si>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</si>
  <si>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</si>
  <si>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</si>
  <si>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</si>
  <si>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</si>
  <si>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</si>
  <si>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</si>
  <si>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</si>
  <si>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</si>
  <si>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</si>
  <si>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</si>
  <si>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</si>
  <si>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</si>
  <si>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</si>
  <si>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</si>
  <si>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</si>
  <si>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</si>
  <si>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</si>
  <si>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</si>
  <si>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</si>
  <si>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</si>
  <si>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</si>
  <si>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</si>
  <si>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</si>
  <si>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</si>
  <si>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</si>
  <si>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</si>
  <si>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</si>
  <si>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</si>
  <si>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</si>
  <si>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</si>
  <si>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</si>
  <si>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</si>
  <si>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</si>
  <si>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</si>
  <si>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</si>
  <si>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</si>
  <si>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</si>
  <si>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</si>
  <si>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</si>
  <si>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</si>
  <si>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</si>
  <si>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</si>
  <si>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</si>
  <si>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</si>
  <si>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</si>
  <si>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</si>
  <si>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</si>
  <si>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</si>
  <si>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</si>
  <si>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</si>
  <si>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</si>
  <si>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</si>
  <si>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</si>
  <si>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</si>
  <si>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</si>
  <si>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</si>
  <si>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</si>
  <si>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</si>
  <si>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</si>
  <si>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</si>
  <si>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</si>
  <si>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</si>
  <si>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</si>
  <si>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</si>
  <si>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</si>
  <si>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</si>
  <si>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</si>
  <si>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</si>
  <si>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</si>
  <si>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</si>
  <si>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</si>
  <si>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</si>
  <si>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</si>
  <si>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</si>
  <si>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agosto 2023.</t>
  </si>
  <si>
    <t>Fecha de imputación: hasta el 31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</si>
</sst>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3"/>
  <sheetViews>
    <sheetView showGridLines="0" tabSelected="1" topLeftCell="G1" zoomScale="55" zoomScaleNormal="55" workbookViewId="0">
      <selection activeCell="A4" sqref="A4:N4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52" t="s">
        <v>91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7" ht="26.25" customHeight="1" x14ac:dyDescent="0.85">
      <c r="A3" s="52" t="s">
        <v>92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7" ht="26.25" customHeight="1" x14ac:dyDescent="0.85">
      <c r="A4" s="52" t="s">
        <v>108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6"/>
      <c r="P4" s="46"/>
    </row>
    <row r="5" spans="1:17" ht="26.25" customHeight="1" x14ac:dyDescent="0.85">
      <c r="A5" s="52" t="s">
        <v>93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6"/>
      <c r="P5" s="46"/>
    </row>
    <row r="6" spans="1:17" ht="26.25" customHeight="1" x14ac:dyDescent="0.85">
      <c r="A6" s="52" t="s">
        <v>94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46"/>
      <c r="P6" s="46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8">
        <f>+H10-9031019.56</f>
        <v>0</v>
      </c>
      <c r="I7" s="28">
        <f>+I10-14484104.47</f>
        <v>0</v>
      </c>
      <c r="J7" s="28">
        <f>+J10-14664174.03</f>
        <v>0</v>
      </c>
      <c r="K7" s="28">
        <f>+K10-24806784.92</f>
        <v>0</v>
      </c>
      <c r="L7" s="28">
        <f>+L10-61404704.09</f>
        <v>0</v>
      </c>
      <c r="M7" s="28">
        <f>+M10-5567746.23</f>
        <v>0</v>
      </c>
      <c r="N7" s="26"/>
      <c r="O7" s="26"/>
      <c r="P7" s="26"/>
      <c r="Q7" s="7"/>
    </row>
    <row r="8" spans="1:17" s="2" customFormat="1" ht="53.45" customHeight="1" x14ac:dyDescent="0.8">
      <c r="A8" s="53"/>
      <c r="B8" s="54" t="s">
        <v>65</v>
      </c>
      <c r="C8" s="54" t="s">
        <v>90</v>
      </c>
      <c r="D8" s="55" t="s">
        <v>89</v>
      </c>
      <c r="E8" s="57" t="s">
        <v>88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17" s="2" customFormat="1" ht="60.75" x14ac:dyDescent="0.8">
      <c r="A9" s="53"/>
      <c r="B9" s="54"/>
      <c r="C9" s="54"/>
      <c r="D9" s="56"/>
      <c r="E9" s="29" t="s">
        <v>76</v>
      </c>
      <c r="F9" s="29" t="s">
        <v>77</v>
      </c>
      <c r="G9" s="29" t="s">
        <v>78</v>
      </c>
      <c r="H9" s="29" t="s">
        <v>79</v>
      </c>
      <c r="I9" s="29" t="s">
        <v>80</v>
      </c>
      <c r="J9" s="29" t="s">
        <v>81</v>
      </c>
      <c r="K9" s="29" t="s">
        <v>82</v>
      </c>
      <c r="L9" s="29" t="s">
        <v>83</v>
      </c>
      <c r="M9" s="29" t="s">
        <v>84</v>
      </c>
      <c r="N9" s="29" t="s">
        <v>85</v>
      </c>
      <c r="O9" s="29" t="s">
        <v>86</v>
      </c>
      <c r="P9" s="29" t="s">
        <v>87</v>
      </c>
      <c r="Q9" s="29" t="s">
        <v>75</v>
      </c>
    </row>
    <row r="10" spans="1:17" ht="26.25" customHeight="1" x14ac:dyDescent="0.85">
      <c r="A10" s="18"/>
      <c r="B10" s="30" t="s">
        <v>0</v>
      </c>
      <c r="C10" s="30">
        <f>+C11+C17+C27+C37+C52</f>
        <v>70594062</v>
      </c>
      <c r="D10" s="31">
        <f>+D11+D17+D27+D37+D52</f>
        <v>416583047.97000003</v>
      </c>
      <c r="E10" s="31">
        <f>E11+E17+E27+E37</f>
        <v>4811653.96</v>
      </c>
      <c r="F10" s="31">
        <f>F11+F17+F27+F37+F45+F77</f>
        <v>5120198.4300000006</v>
      </c>
      <c r="G10" s="31">
        <f t="shared" ref="G10:O10" si="0">G11+G17+G27+G37+G45+G77+G52</f>
        <v>42317077.420000009</v>
      </c>
      <c r="H10" s="31">
        <f t="shared" si="0"/>
        <v>9031019.5600000005</v>
      </c>
      <c r="I10" s="31">
        <f t="shared" si="0"/>
        <v>14484104.470000001</v>
      </c>
      <c r="J10" s="31">
        <f t="shared" si="0"/>
        <v>14664174.029999999</v>
      </c>
      <c r="K10" s="31">
        <f t="shared" si="0"/>
        <v>24806784.920000002</v>
      </c>
      <c r="L10" s="31">
        <f t="shared" si="0"/>
        <v>61404704.090000004</v>
      </c>
      <c r="M10" s="31">
        <f t="shared" si="0"/>
        <v>5567746.2300000004</v>
      </c>
      <c r="N10" s="31">
        <f t="shared" si="0"/>
        <v>0</v>
      </c>
      <c r="O10" s="31">
        <f t="shared" si="0"/>
        <v>0</v>
      </c>
      <c r="P10" s="30">
        <f>P11+P17+P27+P37+P45+P52</f>
        <v>0</v>
      </c>
      <c r="Q10" s="30">
        <f>SUM(E10:P10)</f>
        <v>182207463.11000001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1">+F12+F16+F13+F14+F15</f>
        <v>4456680.9400000004</v>
      </c>
      <c r="G11" s="33">
        <f t="shared" si="1"/>
        <v>4927995.2</v>
      </c>
      <c r="H11" s="33">
        <f t="shared" si="1"/>
        <v>8128923.1399999997</v>
      </c>
      <c r="I11" s="33">
        <f t="shared" si="1"/>
        <v>4744528.67</v>
      </c>
      <c r="J11" s="33">
        <f t="shared" si="1"/>
        <v>4808934.24</v>
      </c>
      <c r="K11" s="33">
        <f t="shared" si="1"/>
        <v>4637017.57</v>
      </c>
      <c r="L11" s="33">
        <f t="shared" si="1"/>
        <v>4539095.78</v>
      </c>
      <c r="M11" s="33">
        <f t="shared" si="1"/>
        <v>4608299.78</v>
      </c>
      <c r="N11" s="33">
        <f t="shared" si="1"/>
        <v>0</v>
      </c>
      <c r="O11" s="33">
        <f t="shared" si="1"/>
        <v>0</v>
      </c>
      <c r="P11" s="33">
        <f t="shared" si="1"/>
        <v>0</v>
      </c>
      <c r="Q11" s="33">
        <f>SUM(E11:P11)</f>
        <v>45236204.080000006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3921000</v>
      </c>
      <c r="I12" s="21">
        <v>4109000</v>
      </c>
      <c r="J12" s="21">
        <v>4015000</v>
      </c>
      <c r="K12" s="21">
        <v>4015000</v>
      </c>
      <c r="L12" s="21">
        <v>3930000</v>
      </c>
      <c r="M12" s="21">
        <v>3990000</v>
      </c>
      <c r="N12" s="21">
        <v>0</v>
      </c>
      <c r="O12" s="21">
        <v>0</v>
      </c>
      <c r="P12" s="34">
        <v>0</v>
      </c>
      <c r="Q12" s="34">
        <f>SUM(E12:P12)</f>
        <v>35921938.780000001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3621416.67</v>
      </c>
      <c r="I13" s="21">
        <v>22000</v>
      </c>
      <c r="J13" s="21">
        <v>193916.67</v>
      </c>
      <c r="K13" s="21">
        <v>22000</v>
      </c>
      <c r="L13" s="21">
        <v>22000</v>
      </c>
      <c r="M13" s="21">
        <v>22000</v>
      </c>
      <c r="N13" s="21">
        <v>0</v>
      </c>
      <c r="O13" s="21">
        <v>0</v>
      </c>
      <c r="P13" s="34">
        <v>0</v>
      </c>
      <c r="Q13" s="34">
        <f t="shared" ref="Q13:Q15" si="2">SUM(E13:P13)</f>
        <v>3969333.34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2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2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586506.47</v>
      </c>
      <c r="I16" s="21">
        <v>613528.67000000004</v>
      </c>
      <c r="J16" s="21">
        <v>600017.56999999995</v>
      </c>
      <c r="K16" s="21">
        <v>600017.56999999995</v>
      </c>
      <c r="L16" s="21">
        <v>587095.78</v>
      </c>
      <c r="M16" s="21">
        <v>596299.78</v>
      </c>
      <c r="N16" s="21">
        <v>0</v>
      </c>
      <c r="O16" s="21">
        <v>0</v>
      </c>
      <c r="P16" s="34">
        <v>0</v>
      </c>
      <c r="Q16" s="34">
        <f>SUM(E16:P16)</f>
        <v>5344931.96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793502.13000000012</v>
      </c>
      <c r="I17" s="33">
        <f>+I18+I20+I22+I23+I24+I19+I21+I25+I26</f>
        <v>9698576.540000001</v>
      </c>
      <c r="J17" s="33">
        <f>+J18+J20+J22+J23+J24+J19+J21+J25+J26</f>
        <v>9622478.6899999995</v>
      </c>
      <c r="K17" s="33">
        <f>SUM(K18:K26)</f>
        <v>18473548.59</v>
      </c>
      <c r="L17" s="33">
        <f>SUM(L18:L26)</f>
        <v>54272646.650000006</v>
      </c>
      <c r="M17" s="33">
        <f t="shared" ref="M17:P17" si="3">SUM(M18:M26)</f>
        <v>556874.53</v>
      </c>
      <c r="N17" s="33">
        <f t="shared" si="3"/>
        <v>0</v>
      </c>
      <c r="O17" s="33">
        <f t="shared" si="3"/>
        <v>0</v>
      </c>
      <c r="P17" s="33">
        <f t="shared" si="3"/>
        <v>0</v>
      </c>
      <c r="Q17" s="33">
        <f>SUM(E17:P17)</f>
        <v>130669387.56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124658.66</v>
      </c>
      <c r="I18" s="21">
        <v>117081.46</v>
      </c>
      <c r="J18" s="21">
        <v>131389.14000000001</v>
      </c>
      <c r="K18" s="21">
        <v>127951.85</v>
      </c>
      <c r="L18" s="21">
        <v>145579.92000000001</v>
      </c>
      <c r="M18" s="21">
        <v>132687.20000000001</v>
      </c>
      <c r="N18" s="21">
        <v>0</v>
      </c>
      <c r="O18" s="21">
        <v>0</v>
      </c>
      <c r="P18" s="34">
        <v>0</v>
      </c>
      <c r="Q18" s="34">
        <f t="shared" ref="Q18:Q44" si="4">SUM(E18:P18)</f>
        <v>1128562.8800000001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44686.6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44686.6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22100</v>
      </c>
      <c r="I20" s="21">
        <v>27000</v>
      </c>
      <c r="J20" s="21">
        <v>92350</v>
      </c>
      <c r="K20" s="21">
        <v>5800</v>
      </c>
      <c r="L20" s="21">
        <v>68500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4"/>
        <v>267050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194888.14</v>
      </c>
      <c r="I22" s="21">
        <v>194888.14</v>
      </c>
      <c r="J22" s="21">
        <v>203924.22</v>
      </c>
      <c r="K22" s="21">
        <v>203924.22</v>
      </c>
      <c r="L22" s="21">
        <v>203924.22</v>
      </c>
      <c r="M22" s="21">
        <v>203924.21</v>
      </c>
      <c r="N22" s="21">
        <v>0</v>
      </c>
      <c r="O22" s="21">
        <v>0</v>
      </c>
      <c r="P22" s="34">
        <v>0</v>
      </c>
      <c r="Q22" s="34">
        <f t="shared" si="4"/>
        <v>1790137.57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116376.07</v>
      </c>
      <c r="I23" s="21">
        <v>397757.3</v>
      </c>
      <c r="J23" s="21">
        <v>117751.35</v>
      </c>
      <c r="K23" s="21">
        <v>119847.45</v>
      </c>
      <c r="L23" s="21">
        <v>217719.82</v>
      </c>
      <c r="M23" s="21">
        <v>129922.32</v>
      </c>
      <c r="N23" s="21">
        <v>0</v>
      </c>
      <c r="O23" s="21">
        <v>0</v>
      </c>
      <c r="P23" s="34">
        <v>0</v>
      </c>
      <c r="Q23" s="34">
        <f t="shared" si="4"/>
        <v>1459571.12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276069.26</v>
      </c>
      <c r="I24" s="21">
        <v>0</v>
      </c>
      <c r="J24" s="21">
        <v>34986.14</v>
      </c>
      <c r="K24" s="21">
        <v>67035.8</v>
      </c>
      <c r="L24" s="21">
        <v>35013.78</v>
      </c>
      <c r="M24" s="21">
        <v>79130.8</v>
      </c>
      <c r="N24" s="21">
        <v>0</v>
      </c>
      <c r="O24" s="21">
        <v>0</v>
      </c>
      <c r="P24" s="34">
        <v>0</v>
      </c>
      <c r="Q24" s="34">
        <f t="shared" si="4"/>
        <v>683593.77000000014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59410</v>
      </c>
      <c r="I25" s="21">
        <v>8937541.6400000006</v>
      </c>
      <c r="J25" s="21">
        <v>8934591.6400000006</v>
      </c>
      <c r="K25" s="21">
        <v>17889517.27</v>
      </c>
      <c r="L25" s="21">
        <v>53563889.780000001</v>
      </c>
      <c r="M25" s="21">
        <v>11210</v>
      </c>
      <c r="N25" s="21">
        <v>0</v>
      </c>
      <c r="O25" s="21">
        <v>0</v>
      </c>
      <c r="P25" s="34">
        <v>0</v>
      </c>
      <c r="Q25" s="34">
        <f t="shared" si="4"/>
        <v>125111186.89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24308</v>
      </c>
      <c r="J26" s="21">
        <v>62799.6</v>
      </c>
      <c r="K26" s="21">
        <v>59472</v>
      </c>
      <c r="L26" s="21">
        <v>38019.129999999997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184598.73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82652.299999999988</v>
      </c>
      <c r="I27" s="35">
        <f>+I28+I29+I30+I31+I32+I33+I34+I36+L4</f>
        <v>31362.91</v>
      </c>
      <c r="J27" s="35">
        <f t="shared" ref="J27:K27" si="6">+J28+J29+J30+J31+J32+J33+J34+J36+M4</f>
        <v>22674.07</v>
      </c>
      <c r="K27" s="35">
        <f t="shared" si="6"/>
        <v>200685.16</v>
      </c>
      <c r="L27" s="35">
        <f>L28+L36+L29+L31+L30+L32+L33+L34+L35</f>
        <v>52561.65</v>
      </c>
      <c r="M27" s="35">
        <f>M28+M36+M29+M31+M30+M32+M33+M34+M35</f>
        <v>93307.58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1614465.84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2500</v>
      </c>
      <c r="I28" s="21">
        <v>2500</v>
      </c>
      <c r="J28" s="21">
        <v>2500</v>
      </c>
      <c r="K28" s="21">
        <v>26970.52</v>
      </c>
      <c r="L28" s="21">
        <v>2500</v>
      </c>
      <c r="M28" s="21">
        <v>43918.5</v>
      </c>
      <c r="N28" s="21">
        <v>0</v>
      </c>
      <c r="O28" s="21">
        <v>0</v>
      </c>
      <c r="P28" s="34">
        <v>0</v>
      </c>
      <c r="Q28" s="34">
        <f t="shared" si="4"/>
        <v>145991.09000000003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29641.599999999999</v>
      </c>
      <c r="I30" s="21">
        <v>0</v>
      </c>
      <c r="J30" s="21">
        <v>6018</v>
      </c>
      <c r="K30" s="21">
        <v>96161.15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131820.75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2304.9899999999998</v>
      </c>
      <c r="J33" s="21">
        <v>3099.99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5404.98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53.1</v>
      </c>
      <c r="I34" s="21">
        <v>4568.37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1004621.47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50457.599999999999</v>
      </c>
      <c r="I36" s="21">
        <v>21989.55</v>
      </c>
      <c r="J36" s="21">
        <v>11056.08</v>
      </c>
      <c r="K36" s="21">
        <v>77553.490000000005</v>
      </c>
      <c r="L36" s="21">
        <v>50061.65</v>
      </c>
      <c r="M36" s="21">
        <v>49389.08</v>
      </c>
      <c r="N36" s="21">
        <v>0</v>
      </c>
      <c r="O36" s="21">
        <v>0</v>
      </c>
      <c r="P36" s="34">
        <v>0</v>
      </c>
      <c r="Q36" s="34">
        <f t="shared" si="4"/>
        <v>326627.55000000005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J37" si="8">E38+E39+E40+E41+E42+E43+E44</f>
        <v>0</v>
      </c>
      <c r="F37" s="33">
        <f t="shared" si="8"/>
        <v>0</v>
      </c>
      <c r="G37" s="33">
        <f t="shared" si="8"/>
        <v>0</v>
      </c>
      <c r="H37" s="33">
        <f t="shared" si="8"/>
        <v>0</v>
      </c>
      <c r="I37" s="33">
        <f t="shared" si="8"/>
        <v>0</v>
      </c>
      <c r="J37" s="33">
        <f t="shared" si="8"/>
        <v>0</v>
      </c>
      <c r="K37" s="33">
        <f t="shared" ref="K37:M37" si="9">+K38+K39+K40+K41+K42+K43+K44</f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0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21">
        <v>0</v>
      </c>
      <c r="H38" s="21">
        <v>0</v>
      </c>
      <c r="I38" s="21">
        <v>0</v>
      </c>
      <c r="J38" s="21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0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23" t="s">
        <v>35</v>
      </c>
      <c r="C45" s="38">
        <f t="shared" ref="C45:D45" si="10">C46+C47+C48+C49+C50+C51</f>
        <v>0</v>
      </c>
      <c r="D45" s="38">
        <f t="shared" si="10"/>
        <v>0</v>
      </c>
      <c r="E45" s="38">
        <f>E46+E47+E48+E49+E50+E51</f>
        <v>0</v>
      </c>
      <c r="F45" s="38">
        <f t="shared" ref="F45:M45" si="11">F46+F47+F48+F49+F50+F51</f>
        <v>0</v>
      </c>
      <c r="G45" s="38">
        <f t="shared" si="11"/>
        <v>0</v>
      </c>
      <c r="H45" s="38">
        <f t="shared" si="11"/>
        <v>0</v>
      </c>
      <c r="I45" s="38">
        <f t="shared" si="11"/>
        <v>0</v>
      </c>
      <c r="J45" s="38">
        <f t="shared" si="11"/>
        <v>0</v>
      </c>
      <c r="K45" s="38">
        <f t="shared" si="11"/>
        <v>0</v>
      </c>
      <c r="L45" s="38">
        <f t="shared" si="11"/>
        <v>0</v>
      </c>
      <c r="M45" s="38">
        <f t="shared" si="11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20"/>
      <c r="B46" s="21" t="s">
        <v>36</v>
      </c>
      <c r="C46" s="21">
        <f>+C47+C48+C49+C50+C51</f>
        <v>0</v>
      </c>
      <c r="D46" s="21">
        <f>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/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19"/>
      <c r="B52" s="38" t="s">
        <v>42</v>
      </c>
      <c r="C52" s="38">
        <f>+C53+C54+C57+C60+C55</f>
        <v>829410</v>
      </c>
      <c r="D52" s="38">
        <f>+D53+D54+D57+D60+D55+D56+D58+D59+D61</f>
        <v>6139410</v>
      </c>
      <c r="E52" s="38">
        <f t="shared" ref="E52:J52" si="12">+E53+E54+E57+E60+E55+E56+E58+E59+E61</f>
        <v>0</v>
      </c>
      <c r="F52" s="38">
        <f t="shared" si="12"/>
        <v>0</v>
      </c>
      <c r="G52" s="38">
        <f t="shared" si="12"/>
        <v>96542.31</v>
      </c>
      <c r="H52" s="38">
        <f t="shared" si="12"/>
        <v>25941.99</v>
      </c>
      <c r="I52" s="38">
        <f t="shared" si="12"/>
        <v>9636.35</v>
      </c>
      <c r="J52" s="38">
        <f t="shared" si="12"/>
        <v>210087.03</v>
      </c>
      <c r="K52" s="38">
        <f t="shared" ref="K52:P52" si="13">K53+K54+K55+K56+K57+K58+K59+K60+K61</f>
        <v>1495533.6</v>
      </c>
      <c r="L52" s="38">
        <f t="shared" si="13"/>
        <v>2540400.0099999998</v>
      </c>
      <c r="M52" s="38">
        <f t="shared" si="13"/>
        <v>309264.33999999997</v>
      </c>
      <c r="N52" s="38">
        <f t="shared" si="13"/>
        <v>0</v>
      </c>
      <c r="O52" s="38">
        <f t="shared" si="13"/>
        <v>0</v>
      </c>
      <c r="P52" s="38">
        <f t="shared" si="13"/>
        <v>0</v>
      </c>
      <c r="Q52" s="38">
        <f>SUM(E52:P52)</f>
        <v>4687405.63</v>
      </c>
    </row>
    <row r="53" spans="1:17" ht="26.25" customHeight="1" x14ac:dyDescent="0.85">
      <c r="A53" s="20"/>
      <c r="B53" s="21" t="s">
        <v>43</v>
      </c>
      <c r="C53" s="21">
        <v>775500</v>
      </c>
      <c r="D53" s="21">
        <v>1545500</v>
      </c>
      <c r="E53" s="21">
        <v>0</v>
      </c>
      <c r="F53" s="21">
        <v>0</v>
      </c>
      <c r="G53" s="34">
        <v>96542.31</v>
      </c>
      <c r="H53" s="34">
        <v>25941.99</v>
      </c>
      <c r="I53" s="34">
        <v>0</v>
      </c>
      <c r="J53" s="34">
        <v>130791.03</v>
      </c>
      <c r="K53" s="34">
        <v>134251.1</v>
      </c>
      <c r="L53" s="34">
        <v>306000.01</v>
      </c>
      <c r="M53" s="21">
        <v>259704.34</v>
      </c>
      <c r="N53" s="21">
        <v>0</v>
      </c>
      <c r="O53" s="21">
        <v>0</v>
      </c>
      <c r="P53" s="34">
        <v>0</v>
      </c>
      <c r="Q53" s="34">
        <f t="shared" ref="Q53:Q61" si="14">SUM(E53:P53)</f>
        <v>953230.78</v>
      </c>
    </row>
    <row r="54" spans="1:17" ht="26.25" customHeight="1" x14ac:dyDescent="0.85">
      <c r="A54" s="20"/>
      <c r="B54" s="21" t="s">
        <v>44</v>
      </c>
      <c r="C54" s="21">
        <v>0</v>
      </c>
      <c r="D54" s="21">
        <v>860000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302670</v>
      </c>
      <c r="L54" s="21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si="14"/>
        <v>302670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108712.5</v>
      </c>
      <c r="L55" s="21">
        <v>2234400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4"/>
        <v>2343112.5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3000000</v>
      </c>
      <c r="E56" s="21">
        <v>0</v>
      </c>
      <c r="F56" s="21">
        <v>0</v>
      </c>
      <c r="G56" s="21">
        <v>0</v>
      </c>
      <c r="H56" s="21">
        <v>0</v>
      </c>
      <c r="I56" s="21">
        <v>9636.35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4"/>
        <v>9636.35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680000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79296</v>
      </c>
      <c r="K57" s="21">
        <v>949900</v>
      </c>
      <c r="L57" s="21">
        <v>0</v>
      </c>
      <c r="M57" s="21">
        <v>49560</v>
      </c>
      <c r="N57" s="21">
        <v>0</v>
      </c>
      <c r="O57" s="21">
        <v>0</v>
      </c>
      <c r="P57" s="34">
        <v>0</v>
      </c>
      <c r="Q57" s="34">
        <f t="shared" si="14"/>
        <v>1078756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4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4"/>
        <v>0</v>
      </c>
    </row>
    <row r="60" spans="1:17" ht="26.25" customHeight="1" x14ac:dyDescent="0.85">
      <c r="A60" s="20"/>
      <c r="B60" s="21" t="s">
        <v>50</v>
      </c>
      <c r="C60" s="21">
        <v>53910</v>
      </c>
      <c r="D60" s="21">
        <v>53910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4"/>
        <v>0</v>
      </c>
    </row>
    <row r="61" spans="1:17" ht="26.25" customHeight="1" x14ac:dyDescent="0.85">
      <c r="A61" s="20"/>
      <c r="B61" s="21" t="s">
        <v>51</v>
      </c>
      <c r="C61" s="21">
        <v>0</v>
      </c>
      <c r="D61" s="21"/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4"/>
        <v>0</v>
      </c>
    </row>
    <row r="62" spans="1:17" ht="26.25" customHeight="1" x14ac:dyDescent="0.85">
      <c r="A62" s="19"/>
      <c r="B62" s="38" t="s">
        <v>52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</row>
    <row r="63" spans="1:17" ht="26.25" customHeight="1" x14ac:dyDescent="0.85">
      <c r="A63" s="20"/>
      <c r="B63" s="24" t="s">
        <v>53</v>
      </c>
      <c r="C63" s="24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34">
        <v>0</v>
      </c>
      <c r="Q63" s="34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46.5" customHeight="1" x14ac:dyDescent="0.85">
      <c r="A66" s="39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26.25" customHeight="1" x14ac:dyDescent="0.85">
      <c r="A67" s="19"/>
      <c r="B67" s="38" t="s">
        <v>57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/>
      <c r="M67" s="38"/>
      <c r="N67" s="38"/>
      <c r="O67" s="38"/>
      <c r="P67" s="38"/>
      <c r="Q67" s="38"/>
    </row>
    <row r="68" spans="1:17" ht="26.25" customHeight="1" x14ac:dyDescent="0.85">
      <c r="A68" s="20"/>
      <c r="B68" s="24" t="s">
        <v>58</v>
      </c>
      <c r="C68" s="24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34">
        <v>0</v>
      </c>
      <c r="Q68" s="34">
        <v>0</v>
      </c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19"/>
      <c r="B70" s="38" t="s">
        <v>60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/>
      <c r="M70" s="38"/>
      <c r="N70" s="38"/>
      <c r="O70" s="38"/>
      <c r="P70" s="38"/>
      <c r="Q70" s="38"/>
    </row>
    <row r="71" spans="1:17" ht="26.25" customHeight="1" x14ac:dyDescent="0.85">
      <c r="A71" s="20"/>
      <c r="B71" s="24" t="s">
        <v>61</v>
      </c>
      <c r="C71" s="24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34">
        <v>0</v>
      </c>
      <c r="Q71" s="34">
        <v>0</v>
      </c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18"/>
      <c r="B74" s="38" t="s">
        <v>66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</row>
    <row r="75" spans="1:17" ht="26.25" customHeight="1" x14ac:dyDescent="0.85">
      <c r="A75" s="19"/>
      <c r="B75" s="40" t="s">
        <v>67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34">
        <v>0</v>
      </c>
      <c r="Q75" s="34">
        <v>0</v>
      </c>
    </row>
    <row r="76" spans="1:17" ht="26.25" customHeight="1" x14ac:dyDescent="0.85">
      <c r="A76" s="20"/>
      <c r="B76" s="40" t="s">
        <v>68</v>
      </c>
      <c r="C76" s="24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19"/>
      <c r="B78" s="38" t="s">
        <v>70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</row>
    <row r="79" spans="1:17" ht="26.25" customHeight="1" x14ac:dyDescent="0.85">
      <c r="A79" s="20"/>
      <c r="B79" s="24" t="s">
        <v>71</v>
      </c>
      <c r="C79" s="24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34">
        <v>0</v>
      </c>
      <c r="Q79" s="34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19"/>
      <c r="B81" s="38" t="s">
        <v>73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</row>
    <row r="82" spans="1:17" ht="26.25" customHeight="1" x14ac:dyDescent="0.85">
      <c r="A82" s="20"/>
      <c r="B82" s="24" t="s">
        <v>74</v>
      </c>
      <c r="C82" s="24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34">
        <v>0</v>
      </c>
      <c r="Q82" s="34">
        <v>0</v>
      </c>
    </row>
    <row r="83" spans="1:17" s="3" customFormat="1" ht="26.25" customHeight="1" x14ac:dyDescent="0.8">
      <c r="A83" s="41"/>
      <c r="B83" s="42" t="s">
        <v>64</v>
      </c>
      <c r="C83" s="42">
        <f t="shared" ref="C83:Q83" si="15">+C11+C17+C27+C37+C52</f>
        <v>70594062</v>
      </c>
      <c r="D83" s="42">
        <f t="shared" si="15"/>
        <v>416583047.97000003</v>
      </c>
      <c r="E83" s="42">
        <f t="shared" si="15"/>
        <v>4811653.96</v>
      </c>
      <c r="F83" s="42">
        <f t="shared" si="15"/>
        <v>5120198.4300000006</v>
      </c>
      <c r="G83" s="42">
        <f t="shared" si="15"/>
        <v>42317077.420000009</v>
      </c>
      <c r="H83" s="42">
        <f t="shared" si="15"/>
        <v>9031019.5600000005</v>
      </c>
      <c r="I83" s="42">
        <f t="shared" si="15"/>
        <v>14484104.470000001</v>
      </c>
      <c r="J83" s="42">
        <f t="shared" si="15"/>
        <v>14664174.029999999</v>
      </c>
      <c r="K83" s="42">
        <f t="shared" si="15"/>
        <v>24806784.920000002</v>
      </c>
      <c r="L83" s="42">
        <f t="shared" si="15"/>
        <v>61404704.090000004</v>
      </c>
      <c r="M83" s="42">
        <f t="shared" si="15"/>
        <v>5567746.2300000004</v>
      </c>
      <c r="N83" s="42">
        <f t="shared" si="15"/>
        <v>0</v>
      </c>
      <c r="O83" s="42">
        <f t="shared" si="15"/>
        <v>0</v>
      </c>
      <c r="P83" s="42">
        <f t="shared" si="15"/>
        <v>0</v>
      </c>
      <c r="Q83" s="42">
        <f t="shared" si="15"/>
        <v>182207463.11000001</v>
      </c>
    </row>
    <row r="84" spans="1:17" s="4" customFormat="1" ht="27.75" customHeight="1" x14ac:dyDescent="0.25">
      <c r="B84" s="44" t="s">
        <v>95</v>
      </c>
      <c r="C84" s="44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4" customFormat="1" ht="27.75" customHeight="1" x14ac:dyDescent="0.25">
      <c r="B85" s="44" t="s">
        <v>112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45" t="s">
        <v>109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7" t="s">
        <v>96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7" customFormat="1" ht="27.75" customHeight="1" x14ac:dyDescent="0.25">
      <c r="D98" s="9"/>
      <c r="E98" s="9"/>
      <c r="F98" s="10"/>
      <c r="G98" s="10"/>
      <c r="H98" s="10"/>
      <c r="I98" s="10"/>
      <c r="J98" s="10"/>
    </row>
    <row r="99" spans="2:17" s="7" customFormat="1" ht="27.75" customHeight="1" x14ac:dyDescent="0.25">
      <c r="B99" s="11" t="s">
        <v>102</v>
      </c>
      <c r="D99" s="12"/>
      <c r="E99" s="5"/>
      <c r="G99" s="51" t="s">
        <v>103</v>
      </c>
      <c r="H99" s="51"/>
      <c r="I99" s="51"/>
    </row>
    <row r="100" spans="2:17" s="7" customFormat="1" ht="27.75" customHeight="1" x14ac:dyDescent="0.25">
      <c r="B100" s="13"/>
      <c r="D100" s="12"/>
      <c r="E100" s="5"/>
      <c r="G100" s="47"/>
      <c r="H100" s="47"/>
      <c r="I100" s="47"/>
    </row>
    <row r="101" spans="2:17" s="7" customFormat="1" ht="27.75" customHeight="1" x14ac:dyDescent="0.25">
      <c r="B101" s="14"/>
      <c r="D101" s="5"/>
      <c r="E101" s="5"/>
      <c r="G101" s="48"/>
      <c r="H101" s="48"/>
      <c r="I101" s="48"/>
    </row>
    <row r="102" spans="2:17" s="7" customFormat="1" ht="27.75" customHeight="1" x14ac:dyDescent="0.25">
      <c r="B102" s="15" t="s">
        <v>104</v>
      </c>
      <c r="D102" s="16"/>
      <c r="E102" s="16"/>
      <c r="G102" s="49" t="s">
        <v>105</v>
      </c>
      <c r="H102" s="49"/>
      <c r="I102" s="49"/>
    </row>
    <row r="103" spans="2:17" s="7" customFormat="1" ht="27.75" customHeight="1" x14ac:dyDescent="0.25">
      <c r="B103" s="11" t="s">
        <v>106</v>
      </c>
      <c r="D103" s="17"/>
      <c r="E103" s="5"/>
      <c r="G103" s="50" t="s">
        <v>107</v>
      </c>
      <c r="H103" s="50"/>
      <c r="I103" s="50"/>
    </row>
  </sheetData>
  <mergeCells count="17"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  <mergeCell ref="G100:I101"/>
    <mergeCell ref="G102:I102"/>
    <mergeCell ref="G103:I103"/>
    <mergeCell ref="G99:I99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45 Q55:Q60 Q46:Q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2023-08-10T15:15:21Z</cp:lastPrinted>
  <dcterms:created xsi:type="dcterms:W3CDTF">2021-07-29T18:58:50Z</dcterms:created>
  <dcterms:modified xsi:type="dcterms:W3CDTF">2023-10-03T18:21:12Z</dcterms:modified>
</cp:coreProperties>
</file>