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Administrativo Financiero\Presupuesto 2021\AGOSTO\"/>
    </mc:Choice>
  </mc:AlternateContent>
  <xr:revisionPtr revIDLastSave="0" documentId="13_ncr:1_{E03E8BAF-B1C3-43FA-92E0-8F409A56BB3F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M53" i="2" l="1"/>
  <c r="M45" i="2"/>
  <c r="M37" i="2"/>
  <c r="M27" i="2"/>
  <c r="M17" i="2"/>
  <c r="M11" i="2"/>
  <c r="E10" i="2" l="1"/>
  <c r="D11" i="2"/>
  <c r="D17" i="2"/>
  <c r="D27" i="2"/>
  <c r="D37" i="2"/>
  <c r="D47" i="2"/>
  <c r="E53" i="2"/>
  <c r="E47" i="2"/>
  <c r="E37" i="2"/>
  <c r="E27" i="2"/>
  <c r="E17" i="2"/>
  <c r="E11" i="2"/>
  <c r="M84" i="2" l="1"/>
  <c r="N84" i="2"/>
  <c r="O84" i="2"/>
  <c r="P84" i="2"/>
  <c r="Q84" i="2"/>
  <c r="R84" i="2"/>
  <c r="O10" i="2"/>
  <c r="N11" i="2"/>
  <c r="O11" i="2"/>
  <c r="P11" i="2"/>
  <c r="Q11" i="2"/>
  <c r="R11" i="2"/>
  <c r="F84" i="2"/>
  <c r="G84" i="2"/>
  <c r="H84" i="2"/>
  <c r="I84" i="2"/>
  <c r="J84" i="2"/>
  <c r="K84" i="2"/>
  <c r="L84" i="2"/>
  <c r="L53" i="2"/>
  <c r="K53" i="2"/>
  <c r="J53" i="2"/>
  <c r="I53" i="2"/>
  <c r="H53" i="2"/>
  <c r="G53" i="2"/>
  <c r="L45" i="2"/>
  <c r="K45" i="2"/>
  <c r="J45" i="2"/>
  <c r="I45" i="2"/>
  <c r="H45" i="2"/>
  <c r="G45" i="2"/>
  <c r="F45" i="2"/>
  <c r="L37" i="2"/>
  <c r="K37" i="2"/>
  <c r="J37" i="2"/>
  <c r="I37" i="2"/>
  <c r="H37" i="2"/>
  <c r="G37" i="2"/>
  <c r="F37" i="2"/>
  <c r="I36" i="2"/>
  <c r="L27" i="2"/>
  <c r="K27" i="2"/>
  <c r="J27" i="2"/>
  <c r="I27" i="2"/>
  <c r="H27" i="2"/>
  <c r="G27" i="2"/>
  <c r="F27" i="2"/>
  <c r="G22" i="2"/>
  <c r="F22" i="2"/>
  <c r="F17" i="2" s="1"/>
  <c r="F18" i="2"/>
  <c r="K17" i="2"/>
  <c r="J17" i="2"/>
  <c r="I17" i="2"/>
  <c r="H17" i="2"/>
  <c r="G17" i="2"/>
  <c r="G12" i="2"/>
  <c r="F12" i="2"/>
  <c r="F11" i="2" s="1"/>
  <c r="L11" i="2"/>
  <c r="L10" i="2" s="1"/>
  <c r="K11" i="2"/>
  <c r="K10" i="2" s="1"/>
  <c r="J11" i="2"/>
  <c r="I11" i="2"/>
  <c r="I10" i="2" s="1"/>
  <c r="H11" i="2"/>
  <c r="H10" i="2" s="1"/>
  <c r="G11" i="2"/>
  <c r="G10" i="2" s="1"/>
  <c r="J10" i="2"/>
  <c r="P10" i="2" l="1"/>
  <c r="N10" i="2"/>
  <c r="Q10" i="2"/>
  <c r="M10" i="2"/>
  <c r="F10" i="2"/>
  <c r="D53" i="2" l="1"/>
  <c r="E84" i="2" l="1"/>
  <c r="D10" i="2"/>
  <c r="D84" i="2"/>
  <c r="E46" i="2"/>
  <c r="D46" i="2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<sst xmlns="http://schemas.openxmlformats.org/spreadsheetml/2006/main" count="103" uniqueCount="103">
  <si>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</si>
  <si>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</si>
  <si>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</si>
  <si>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</si>
  <si>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</si>
  <si>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</si>
  <si>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</si>
  <si>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</si>
  <si>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</si>
  <si>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</si>
  <si>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</si>
  <si>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</si>
  <si>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</si>
  <si>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</si>
  <si>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</si>
  <si>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</si>
  <si>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</si>
  <si>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</si>
  <si>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</si>
  <si>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</si>
  <si>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</si>
  <si>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</si>
  <si>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</si>
  <si>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</si>
  <si>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</si>
  <si>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</si>
  <si>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</si>
  <si>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</si>
  <si>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</si>
  <si>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</si>
  <si>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</si>
  <si>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</si>
  <si>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</si>
  <si>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</si>
  <si>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</si>
  <si>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</si>
  <si>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</si>
  <si>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</si>
  <si>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</si>
  <si>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</si>
  <si>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</si>
  <si>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</si>
  <si>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</si>
  <si>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</si>
  <si>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</si>
  <si>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</si>
  <si>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</si>
  <si>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</si>
  <si>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</si>
  <si>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</si>
  <si>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</si>
  <si>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</si>
  <si>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</si>
  <si>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</si>
  <si>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</si>
  <si>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</si>
  <si>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</si>
  <si>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</si>
  <si>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</si>
  <si>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</si>
  <si>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</si>
  <si>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</si>
  <si>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</si>
  <si>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</si>
  <si>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</si>
  <si>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</si>
  <si>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</si>
  <si>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</si>
  <si>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</si>
  <si>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</si>
  <si>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</si>
  <si>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</si>
  <si>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</si>
  <si>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</si>
  <si>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</si>
  <si>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</si>
  <si>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</si>
  <si>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</si>
  <si>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</si>
  <si>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</si>
  <si>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</si>
  <si>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</si>
  <si>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</si>
  <si>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</si>
  <si>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</si>
  <si>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</si>
  <si>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</si>
  <si>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</si>
  <si>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</si>
  <si>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</si>
  <si>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</si>
  <si>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</si>
  <si>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</si>
  <si>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</si>
  <si>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AÑO 2021</t>
  </si>
  <si>
    <t>Ejecución de Gastos  y Aplicaciones Financieras</t>
  </si>
  <si>
    <t>Valores en RD$</t>
  </si>
  <si>
    <t>Revisado por:</t>
  </si>
  <si>
    <t>Elaborado por:</t>
  </si>
  <si>
    <t>Lcda. María Lajara</t>
  </si>
  <si>
    <t xml:space="preserve">                                    Lcda.Ana A. Lorenzo De Los Santos</t>
  </si>
  <si>
    <t xml:space="preserve">                                   Técnico de Contabilidad </t>
  </si>
  <si>
    <t xml:space="preserve">            Encargada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</si>
</sst>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9" xfId="0" applyFont="1" applyBorder="1"/>
    <xf numFmtId="0" fontId="4" fillId="2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43" fontId="5" fillId="5" borderId="0" xfId="1" applyFont="1" applyFill="1" applyAlignment="1">
      <alignment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3" borderId="0" xfId="1" applyFont="1" applyFill="1" applyAlignment="1">
      <alignment vertical="center" wrapText="1"/>
    </xf>
    <xf numFmtId="0" fontId="11" fillId="0" borderId="0" xfId="0" applyFont="1"/>
    <xf numFmtId="165" fontId="11" fillId="3" borderId="0" xfId="0" applyNumberFormat="1" applyFont="1" applyFill="1" applyAlignment="1">
      <alignment vertical="center" wrapText="1"/>
    </xf>
    <xf numFmtId="43" fontId="8" fillId="3" borderId="1" xfId="1" applyFont="1" applyFill="1" applyBorder="1" applyAlignment="1">
      <alignment horizontal="left" vertical="center" wrapText="1"/>
    </xf>
    <xf numFmtId="43" fontId="8" fillId="5" borderId="0" xfId="1" applyFont="1" applyFill="1"/>
    <xf numFmtId="165" fontId="7" fillId="0" borderId="0" xfId="0" applyNumberFormat="1" applyFont="1" applyAlignment="1">
      <alignment vertical="center" wrapText="1"/>
    </xf>
    <xf numFmtId="43" fontId="7" fillId="0" borderId="0" xfId="1" applyFont="1"/>
    <xf numFmtId="43" fontId="7" fillId="0" borderId="0" xfId="1" applyFont="1" applyAlignment="1">
      <alignment horizontal="left" vertical="center" wrapText="1"/>
    </xf>
    <xf numFmtId="43" fontId="8" fillId="5" borderId="11" xfId="0" applyNumberFormat="1" applyFont="1" applyFill="1" applyBorder="1"/>
    <xf numFmtId="165" fontId="7" fillId="0" borderId="0" xfId="0" applyNumberFormat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11" fillId="0" borderId="12" xfId="0" applyFont="1" applyBorder="1"/>
    <xf numFmtId="0" fontId="11" fillId="0" borderId="12" xfId="0" applyFont="1" applyBorder="1" applyAlignment="1"/>
    <xf numFmtId="0" fontId="9" fillId="0" borderId="0" xfId="0" applyFont="1" applyBorder="1" applyAlignment="1"/>
    <xf numFmtId="0" fontId="11" fillId="0" borderId="0" xfId="0" applyFont="1" applyBorder="1" applyAlignment="1">
      <alignment horizontal="center"/>
    </xf>
    <xf numFmtId="43" fontId="8" fillId="5" borderId="11" xfId="1" applyFont="1" applyFill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120280</xdr:colOff>
      <xdr:row>1</xdr:row>
      <xdr:rowOff>123825</xdr:rowOff>
    </xdr:from>
    <xdr:to>
      <xdr:col>2</xdr:col>
      <xdr:colOff>2601394</xdr:colOff>
      <xdr:row>5</xdr:row>
      <xdr:rowOff>63500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280" y="323850"/>
          <a:ext cx="2481114" cy="95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419101</xdr:colOff>
      <xdr:row>1</xdr:row>
      <xdr:rowOff>114300</xdr:rowOff>
    </xdr:from>
    <xdr:to>
      <xdr:col>17</xdr:col>
      <xdr:colOff>400051</xdr:colOff>
      <xdr:row>4</xdr:row>
      <xdr:rowOff>161925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1" y="314325"/>
          <a:ext cx="15049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C2:S91"/>
  <sheetViews>
    <sheetView showGridLines="0" tabSelected="1" topLeftCell="H10" workbookViewId="0">
      <selection activeCell="L18" sqref="L18"/>
    </sheetView>
  </sheetViews>
  <sheetFormatPr baseColWidth="10" defaultColWidth="11.42578125" defaultRowHeight="15.75" x14ac:dyDescent="0.25"/>
  <cols>
    <col min="1" max="2" width="11.42578125" style="1"/>
    <col min="3" max="3" width="116" style="1" customWidth="1"/>
    <col min="4" max="4" width="19.7109375" style="1" customWidth="1"/>
    <col min="5" max="5" width="16.7109375" style="1" customWidth="1"/>
    <col min="6" max="13" width="20.5703125" style="1" bestFit="1" customWidth="1"/>
    <col min="14" max="16384" width="11.42578125" style="1"/>
  </cols>
  <sheetData>
    <row r="2" spans="3:19" ht="19.5" x14ac:dyDescent="0.25">
      <c r="C2" s="35" t="s">
        <v>92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3:19" ht="19.5" x14ac:dyDescent="0.25">
      <c r="C3" s="35" t="s">
        <v>93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9" ht="20.25" x14ac:dyDescent="0.25">
      <c r="C4" s="35" t="s">
        <v>94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4"/>
      <c r="R4" s="34"/>
    </row>
    <row r="5" spans="3:19" ht="21" customHeight="1" x14ac:dyDescent="0.25">
      <c r="C5" s="35" t="s">
        <v>95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4"/>
      <c r="R5" s="34"/>
    </row>
    <row r="6" spans="3:19" ht="20.25" x14ac:dyDescent="0.25">
      <c r="C6" s="35" t="s">
        <v>96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4"/>
      <c r="R6" s="34"/>
    </row>
    <row r="7" spans="3:19" ht="15.75" customHeight="1" x14ac:dyDescent="0.25"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3:19" s="10" customFormat="1" ht="25.5" customHeight="1" x14ac:dyDescent="0.25">
      <c r="C8" s="39" t="s">
        <v>66</v>
      </c>
      <c r="D8" s="40" t="s">
        <v>91</v>
      </c>
      <c r="E8" s="40" t="s">
        <v>90</v>
      </c>
      <c r="F8" s="36" t="s">
        <v>89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3:19" s="10" customFormat="1" x14ac:dyDescent="0.25">
      <c r="C9" s="39"/>
      <c r="D9" s="41"/>
      <c r="E9" s="41"/>
      <c r="F9" s="8" t="s">
        <v>77</v>
      </c>
      <c r="G9" s="8" t="s">
        <v>78</v>
      </c>
      <c r="H9" s="8" t="s">
        <v>79</v>
      </c>
      <c r="I9" s="8" t="s">
        <v>80</v>
      </c>
      <c r="J9" s="9" t="s">
        <v>81</v>
      </c>
      <c r="K9" s="8" t="s">
        <v>82</v>
      </c>
      <c r="L9" s="9" t="s">
        <v>83</v>
      </c>
      <c r="M9" s="8" t="s">
        <v>84</v>
      </c>
      <c r="N9" s="8" t="s">
        <v>85</v>
      </c>
      <c r="O9" s="8" t="s">
        <v>86</v>
      </c>
      <c r="P9" s="8" t="s">
        <v>87</v>
      </c>
      <c r="Q9" s="9" t="s">
        <v>88</v>
      </c>
      <c r="R9" s="8" t="s">
        <v>76</v>
      </c>
    </row>
    <row r="10" spans="3:19" x14ac:dyDescent="0.25">
      <c r="C10" s="2" t="s">
        <v>0</v>
      </c>
      <c r="D10" s="3">
        <f>+D11+D17+D27+D37+D53</f>
        <v>70370476</v>
      </c>
      <c r="E10" s="3">
        <f>+E11+E17+E27+E37+E53</f>
        <v>80449555.819999993</v>
      </c>
      <c r="F10" s="19">
        <f>F11+F17+F27+F37</f>
        <v>3466624.4</v>
      </c>
      <c r="G10" s="19">
        <f>G11+G17+G27+G37+G45+G78</f>
        <v>3817806.2700000005</v>
      </c>
      <c r="H10" s="19">
        <f>H11+H17+H27+H37+H45+H78+H53</f>
        <v>4873620.17</v>
      </c>
      <c r="I10" s="19">
        <f>I11+I17+I27+I37+I45+I78+I53</f>
        <v>7427416.7699999996</v>
      </c>
      <c r="J10" s="19">
        <f t="shared" ref="J10:K10" si="0">J11+J17+J27+J37+J45+J78+J53</f>
        <v>6286754.3599999994</v>
      </c>
      <c r="K10" s="19">
        <f t="shared" si="0"/>
        <v>4450027.18</v>
      </c>
      <c r="L10" s="19">
        <f>L11+L17+L27+L37+L45+L78+L53</f>
        <v>6446416.5499999989</v>
      </c>
      <c r="M10" s="19">
        <f t="shared" ref="M10:Q10" si="1">M11+M17+M27+M37+M45+M78+M53</f>
        <v>7090831.6600000001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3"/>
    </row>
    <row r="11" spans="3:19" x14ac:dyDescent="0.25">
      <c r="C11" s="4" t="s">
        <v>1</v>
      </c>
      <c r="D11" s="12">
        <f>+D12+D13+D16+D15+D14</f>
        <v>53874069</v>
      </c>
      <c r="E11" s="12">
        <f>+E12+E13+E16+E15+E14</f>
        <v>66371663.609999992</v>
      </c>
      <c r="F11" s="20">
        <f>+F12+F16+F13+F14+F15</f>
        <v>3228432.1999999997</v>
      </c>
      <c r="G11" s="20">
        <f t="shared" ref="G11:R11" si="2">+G12+G16+G13+G14+G15</f>
        <v>3413307.95</v>
      </c>
      <c r="H11" s="20">
        <f t="shared" si="2"/>
        <v>4494940.8499999996</v>
      </c>
      <c r="I11" s="20">
        <f t="shared" si="2"/>
        <v>6392415.1299999999</v>
      </c>
      <c r="J11" s="20">
        <f t="shared" si="2"/>
        <v>5120381.3</v>
      </c>
      <c r="K11" s="20">
        <f t="shared" si="2"/>
        <v>4302819.75</v>
      </c>
      <c r="L11" s="20">
        <f t="shared" si="2"/>
        <v>4400318.76</v>
      </c>
      <c r="M11" s="20">
        <f t="shared" si="2"/>
        <v>6592954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 t="shared" si="2"/>
        <v>0</v>
      </c>
    </row>
    <row r="12" spans="3:19" x14ac:dyDescent="0.25">
      <c r="C12" s="5" t="s">
        <v>2</v>
      </c>
      <c r="D12" s="13">
        <v>41996000</v>
      </c>
      <c r="E12" s="13">
        <v>50763882.189999998</v>
      </c>
      <c r="F12" s="21">
        <f>2438833.34+380000</f>
        <v>2818833.34</v>
      </c>
      <c r="G12" s="21">
        <f>2303000+664695.27</f>
        <v>2967695.27</v>
      </c>
      <c r="H12" s="21">
        <v>4010874.87</v>
      </c>
      <c r="I12" s="21">
        <v>3554138.06</v>
      </c>
      <c r="J12" s="22">
        <v>4623153.42</v>
      </c>
      <c r="K12" s="22">
        <v>3465142.13</v>
      </c>
      <c r="L12" s="22">
        <v>3886445.47</v>
      </c>
      <c r="M12" s="22">
        <v>3791000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</row>
    <row r="13" spans="3:19" x14ac:dyDescent="0.25">
      <c r="C13" s="5" t="s">
        <v>3</v>
      </c>
      <c r="D13" s="13">
        <v>6354000</v>
      </c>
      <c r="E13" s="13">
        <v>9067500.0500000007</v>
      </c>
      <c r="F13" s="21">
        <v>0</v>
      </c>
      <c r="G13" s="21">
        <v>0</v>
      </c>
      <c r="H13" s="21">
        <v>0</v>
      </c>
      <c r="I13" s="21">
        <v>2373000</v>
      </c>
      <c r="J13" s="22">
        <v>0</v>
      </c>
      <c r="K13" s="22">
        <v>345000</v>
      </c>
      <c r="L13" s="22">
        <v>0</v>
      </c>
      <c r="M13" s="22">
        <v>2211500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</row>
    <row r="14" spans="3:19" x14ac:dyDescent="0.25">
      <c r="C14" s="5" t="s">
        <v>4</v>
      </c>
      <c r="D14" s="13">
        <v>0</v>
      </c>
      <c r="E14" s="13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6"/>
    </row>
    <row r="15" spans="3:19" x14ac:dyDescent="0.25">
      <c r="C15" s="5" t="s">
        <v>5</v>
      </c>
      <c r="D15" s="13">
        <v>60000</v>
      </c>
      <c r="E15" s="13">
        <v>90000</v>
      </c>
      <c r="F15" s="21">
        <v>0</v>
      </c>
      <c r="G15" s="21">
        <v>0</v>
      </c>
      <c r="H15" s="21">
        <v>0</v>
      </c>
      <c r="I15" s="21">
        <v>0</v>
      </c>
      <c r="J15" s="23">
        <v>0</v>
      </c>
      <c r="K15" s="23">
        <v>0</v>
      </c>
      <c r="L15" s="23">
        <v>0</v>
      </c>
      <c r="M15" s="23">
        <v>30000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</row>
    <row r="16" spans="3:19" x14ac:dyDescent="0.25">
      <c r="C16" s="5" t="s">
        <v>6</v>
      </c>
      <c r="D16" s="13">
        <v>5464069</v>
      </c>
      <c r="E16" s="13">
        <v>6450281.3700000001</v>
      </c>
      <c r="F16" s="21">
        <v>409598.86</v>
      </c>
      <c r="G16" s="21">
        <v>445612.68</v>
      </c>
      <c r="H16" s="21">
        <v>484065.98</v>
      </c>
      <c r="I16" s="21">
        <v>465277.07</v>
      </c>
      <c r="J16" s="23">
        <v>497227.88</v>
      </c>
      <c r="K16" s="23">
        <v>492677.62</v>
      </c>
      <c r="L16" s="23">
        <v>513873.29</v>
      </c>
      <c r="M16" s="23">
        <v>560454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3:18" x14ac:dyDescent="0.25">
      <c r="C17" s="4" t="s">
        <v>7</v>
      </c>
      <c r="D17" s="24">
        <f>D18+D19+D20+D21+D22+D23+D24+D25+D26</f>
        <v>9612283</v>
      </c>
      <c r="E17" s="24">
        <f>E18+E19+E20+E21+E22+E23+E24+E25+E26</f>
        <v>7848307.1899999995</v>
      </c>
      <c r="F17" s="24">
        <f>SUM(F18:F26)</f>
        <v>238192.2</v>
      </c>
      <c r="G17" s="24">
        <f>SUM(G18:G26)</f>
        <v>354993.43000000005</v>
      </c>
      <c r="H17" s="24">
        <f>SUM(H18:H26)</f>
        <v>326358.83999999997</v>
      </c>
      <c r="I17" s="24">
        <f>+I18+I20+I22+I23+I24+I19+I21+I25</f>
        <v>397407.12</v>
      </c>
      <c r="J17" s="24">
        <f>+J18+J20+J22+J23+J24+J19+J21+J25</f>
        <v>1017913.23</v>
      </c>
      <c r="K17" s="24">
        <f>$I18+$I23+$I24+$I21+K22</f>
        <v>147207.43</v>
      </c>
      <c r="L17" s="24">
        <f>SUM(L18:L26)</f>
        <v>644135.52</v>
      </c>
      <c r="M17" s="24">
        <f>+M18+M20+M22+M23+M24+M19+M21+M25</f>
        <v>494927.66000000003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</row>
    <row r="18" spans="3:18" x14ac:dyDescent="0.25">
      <c r="C18" s="5" t="s">
        <v>8</v>
      </c>
      <c r="D18" s="13">
        <v>924000</v>
      </c>
      <c r="E18" s="13">
        <v>924000</v>
      </c>
      <c r="F18" s="21">
        <f>6844.38+14968.13+25384</f>
        <v>47196.509999999995</v>
      </c>
      <c r="G18" s="21">
        <v>44442.19</v>
      </c>
      <c r="H18" s="21">
        <v>69669.919999999998</v>
      </c>
      <c r="I18" s="21">
        <v>41874.67</v>
      </c>
      <c r="J18" s="21">
        <v>76225.070000000007</v>
      </c>
      <c r="K18" s="21">
        <v>65170.82</v>
      </c>
      <c r="L18" s="21">
        <v>63211.66</v>
      </c>
      <c r="M18" s="21">
        <v>62003.13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3:18" x14ac:dyDescent="0.25">
      <c r="C19" s="5" t="s">
        <v>9</v>
      </c>
      <c r="D19" s="13">
        <v>28000</v>
      </c>
      <c r="E19" s="13">
        <v>395289.23</v>
      </c>
      <c r="F19" s="21">
        <v>0</v>
      </c>
      <c r="G19" s="21">
        <v>0</v>
      </c>
      <c r="H19" s="21">
        <v>0</v>
      </c>
      <c r="I19" s="21">
        <v>57584</v>
      </c>
      <c r="J19" s="21">
        <v>0</v>
      </c>
      <c r="K19" s="21">
        <v>0</v>
      </c>
      <c r="L19" s="21">
        <v>7670</v>
      </c>
      <c r="M19" s="21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3:18" x14ac:dyDescent="0.25">
      <c r="C20" s="5" t="s">
        <v>10</v>
      </c>
      <c r="D20" s="13">
        <v>1691950</v>
      </c>
      <c r="E20" s="13">
        <v>600734.96</v>
      </c>
      <c r="F20" s="21">
        <v>0</v>
      </c>
      <c r="G20" s="21">
        <v>0</v>
      </c>
      <c r="H20" s="21">
        <v>0</v>
      </c>
      <c r="I20" s="21">
        <v>20500</v>
      </c>
      <c r="J20" s="21">
        <v>0</v>
      </c>
      <c r="K20" s="21">
        <v>0</v>
      </c>
      <c r="L20" s="21">
        <v>4500</v>
      </c>
      <c r="M20" s="21">
        <v>18800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3:18" x14ac:dyDescent="0.25">
      <c r="C21" s="5" t="s">
        <v>11</v>
      </c>
      <c r="D21" s="13">
        <v>1470000</v>
      </c>
      <c r="E21" s="13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</row>
    <row r="22" spans="3:18" x14ac:dyDescent="0.25">
      <c r="C22" s="5" t="s">
        <v>12</v>
      </c>
      <c r="D22" s="13">
        <v>2491550</v>
      </c>
      <c r="E22" s="13">
        <v>3302998</v>
      </c>
      <c r="F22" s="21">
        <f>172115.69+18880</f>
        <v>190995.69</v>
      </c>
      <c r="G22" s="21">
        <f>172115.69+18880</f>
        <v>190995.69</v>
      </c>
      <c r="H22" s="21">
        <v>190995.69</v>
      </c>
      <c r="I22" s="21">
        <v>190995.69</v>
      </c>
      <c r="J22" s="21">
        <v>190995.69</v>
      </c>
      <c r="K22" s="21">
        <v>18880</v>
      </c>
      <c r="L22" s="21">
        <v>363111.38</v>
      </c>
      <c r="M22" s="21">
        <v>190995.69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</row>
    <row r="23" spans="3:18" x14ac:dyDescent="0.25">
      <c r="C23" s="5" t="s">
        <v>13</v>
      </c>
      <c r="D23" s="13">
        <v>811958</v>
      </c>
      <c r="E23" s="13">
        <v>1211958</v>
      </c>
      <c r="F23" s="21">
        <v>0</v>
      </c>
      <c r="G23" s="21">
        <v>60056.83</v>
      </c>
      <c r="H23" s="21">
        <v>65693.23</v>
      </c>
      <c r="I23" s="21">
        <v>68881.929999999993</v>
      </c>
      <c r="J23" s="21">
        <v>342447.87</v>
      </c>
      <c r="K23" s="21">
        <v>70637.48</v>
      </c>
      <c r="L23" s="21">
        <v>81855.08</v>
      </c>
      <c r="M23" s="21">
        <v>83538.45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3:18" x14ac:dyDescent="0.25">
      <c r="C24" s="5" t="s">
        <v>14</v>
      </c>
      <c r="D24" s="14">
        <v>400000</v>
      </c>
      <c r="E24" s="13">
        <v>501290</v>
      </c>
      <c r="F24" s="21">
        <v>0</v>
      </c>
      <c r="G24" s="21">
        <v>34848.019999999997</v>
      </c>
      <c r="H24" s="21">
        <v>0</v>
      </c>
      <c r="I24" s="21">
        <v>17570.830000000002</v>
      </c>
      <c r="J24" s="21">
        <v>5310</v>
      </c>
      <c r="K24" s="21">
        <v>0</v>
      </c>
      <c r="L24" s="21">
        <v>60687.4</v>
      </c>
      <c r="M24" s="21">
        <v>139590.39000000001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3:18" x14ac:dyDescent="0.25">
      <c r="C25" s="5" t="s">
        <v>15</v>
      </c>
      <c r="D25" s="13">
        <v>1550500</v>
      </c>
      <c r="E25" s="13">
        <v>667712</v>
      </c>
      <c r="F25" s="21">
        <v>0</v>
      </c>
      <c r="G25" s="21">
        <v>14000.7</v>
      </c>
      <c r="H25" s="21">
        <v>0</v>
      </c>
      <c r="I25" s="21">
        <v>0</v>
      </c>
      <c r="J25" s="21">
        <v>402934.6</v>
      </c>
      <c r="K25" s="21">
        <v>0</v>
      </c>
      <c r="L25" s="21">
        <v>0</v>
      </c>
      <c r="M25" s="21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3:18" x14ac:dyDescent="0.25">
      <c r="C26" s="5" t="s">
        <v>16</v>
      </c>
      <c r="D26" s="13">
        <v>244325</v>
      </c>
      <c r="E26" s="13">
        <v>244325</v>
      </c>
      <c r="F26" s="21">
        <v>0</v>
      </c>
      <c r="G26" s="21">
        <v>10650</v>
      </c>
      <c r="H26" s="21">
        <v>0</v>
      </c>
      <c r="I26" s="21">
        <v>37642</v>
      </c>
      <c r="J26" s="21">
        <v>0</v>
      </c>
      <c r="K26" s="21">
        <v>0</v>
      </c>
      <c r="L26" s="21">
        <v>63100</v>
      </c>
      <c r="M26" s="21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</row>
    <row r="27" spans="3:18" x14ac:dyDescent="0.25">
      <c r="C27" s="4" t="s">
        <v>17</v>
      </c>
      <c r="D27" s="24">
        <f>D28+D29+D30+D31+D32+D33+D34+D35+D36</f>
        <v>3097200</v>
      </c>
      <c r="E27" s="24">
        <f>E28+E29+E30+E31+E32+E33+E34+E35+E36</f>
        <v>2576920.5</v>
      </c>
      <c r="F27" s="24">
        <f t="shared" ref="F27:G27" si="3">+F28+F29+F30+F31+F32+F33+F34+F36</f>
        <v>0</v>
      </c>
      <c r="G27" s="24">
        <f t="shared" si="3"/>
        <v>49504.89</v>
      </c>
      <c r="H27" s="24">
        <f>+H28+H29+H30+H31+H32+H33+H34+H36</f>
        <v>2600</v>
      </c>
      <c r="I27" s="24">
        <f>+I28+I29+I30+I31+I32+I33+I34+I36+L4</f>
        <v>85170.02</v>
      </c>
      <c r="J27" s="24">
        <f>+J28+J29+J30+J31+J32+J33+J34+J36+M4</f>
        <v>1800</v>
      </c>
      <c r="K27" s="24">
        <f t="shared" ref="K27:L27" si="4">+K28+K29+K30+K31+K32+K33+K34+K36+N4</f>
        <v>0</v>
      </c>
      <c r="L27" s="24">
        <f t="shared" si="4"/>
        <v>866910.35</v>
      </c>
      <c r="M27" s="33">
        <f>M28+M36+M29+M31+M30+M32+M33+M34+M35</f>
        <v>2950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3:18" x14ac:dyDescent="0.25">
      <c r="C28" s="5" t="s">
        <v>18</v>
      </c>
      <c r="D28" s="13">
        <v>115500</v>
      </c>
      <c r="E28" s="13">
        <v>155500</v>
      </c>
      <c r="F28" s="21">
        <v>0</v>
      </c>
      <c r="G28" s="21">
        <v>0</v>
      </c>
      <c r="H28" s="25">
        <v>2600</v>
      </c>
      <c r="I28" s="21">
        <v>29977.88</v>
      </c>
      <c r="J28" s="22">
        <v>1800</v>
      </c>
      <c r="K28" s="22">
        <v>0</v>
      </c>
      <c r="L28" s="22">
        <v>2950</v>
      </c>
      <c r="M28" s="22">
        <v>2950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</row>
    <row r="29" spans="3:18" x14ac:dyDescent="0.25">
      <c r="C29" s="5" t="s">
        <v>19</v>
      </c>
      <c r="D29" s="13">
        <v>112750</v>
      </c>
      <c r="E29" s="13">
        <v>142750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2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</row>
    <row r="30" spans="3:18" x14ac:dyDescent="0.25">
      <c r="C30" s="5" t="s">
        <v>20</v>
      </c>
      <c r="D30" s="13">
        <v>7800</v>
      </c>
      <c r="E30" s="13">
        <v>41800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</row>
    <row r="31" spans="3:18" x14ac:dyDescent="0.25">
      <c r="C31" s="5" t="s">
        <v>21</v>
      </c>
      <c r="D31" s="13">
        <v>0</v>
      </c>
      <c r="E31" s="13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</row>
    <row r="32" spans="3:18" x14ac:dyDescent="0.25">
      <c r="C32" s="5" t="s">
        <v>22</v>
      </c>
      <c r="D32" s="13">
        <v>50000</v>
      </c>
      <c r="E32" s="13">
        <v>80000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</row>
    <row r="33" spans="3:18" x14ac:dyDescent="0.25">
      <c r="C33" s="5" t="s">
        <v>23</v>
      </c>
      <c r="D33" s="13">
        <v>4400</v>
      </c>
      <c r="E33" s="13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3:18" x14ac:dyDescent="0.25">
      <c r="C34" s="5" t="s">
        <v>24</v>
      </c>
      <c r="D34" s="13">
        <v>1261750</v>
      </c>
      <c r="E34" s="13">
        <v>1020000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>
        <v>596000</v>
      </c>
      <c r="M34" s="21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3:18" x14ac:dyDescent="0.25">
      <c r="C35" s="5" t="s">
        <v>25</v>
      </c>
      <c r="D35" s="13">
        <v>0</v>
      </c>
      <c r="E35" s="13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>
        <v>0</v>
      </c>
      <c r="M35" s="21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</row>
    <row r="36" spans="3:18" x14ac:dyDescent="0.25">
      <c r="C36" s="5" t="s">
        <v>26</v>
      </c>
      <c r="D36" s="13">
        <v>1545000</v>
      </c>
      <c r="E36" s="13">
        <v>1136870.5</v>
      </c>
      <c r="F36" s="21">
        <v>0</v>
      </c>
      <c r="G36" s="21">
        <v>49504.89</v>
      </c>
      <c r="H36" s="21">
        <v>0</v>
      </c>
      <c r="I36" s="21">
        <f>37869.74+17322.4</f>
        <v>55192.14</v>
      </c>
      <c r="J36" s="21">
        <v>0</v>
      </c>
      <c r="K36" s="21">
        <v>0</v>
      </c>
      <c r="L36" s="22">
        <v>267960.34999999998</v>
      </c>
      <c r="M36" s="21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3:18" x14ac:dyDescent="0.25">
      <c r="C37" s="4" t="s">
        <v>27</v>
      </c>
      <c r="D37" s="24">
        <f>D38+D39+D40+D41+D42+D43+D44</f>
        <v>1000000</v>
      </c>
      <c r="E37" s="24">
        <f>E38+E39+E40+E41+E42+E43+E44</f>
        <v>1085740.52</v>
      </c>
      <c r="F37" s="24">
        <f t="shared" ref="F37:H37" si="5">+F38+F39+F40+F41+F42+F43+F44</f>
        <v>0</v>
      </c>
      <c r="G37" s="24">
        <f t="shared" si="5"/>
        <v>0</v>
      </c>
      <c r="H37" s="24">
        <f t="shared" si="5"/>
        <v>0</v>
      </c>
      <c r="I37" s="24">
        <f>+I38+I39+I40+I41+I42+I43+I44</f>
        <v>532753.9</v>
      </c>
      <c r="J37" s="24">
        <f>+J38+J39+J40+J41+J42+J43+J44</f>
        <v>55614</v>
      </c>
      <c r="K37" s="24">
        <f t="shared" ref="K37:M37" si="6">+K38+K39+K40+K41+K42+K43+K44</f>
        <v>0</v>
      </c>
      <c r="L37" s="24">
        <f t="shared" si="6"/>
        <v>59400</v>
      </c>
      <c r="M37" s="24">
        <f t="shared" si="6"/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</row>
    <row r="38" spans="3:18" x14ac:dyDescent="0.25">
      <c r="C38" s="5" t="s">
        <v>28</v>
      </c>
      <c r="D38" s="13">
        <v>1000000</v>
      </c>
      <c r="E38" s="13">
        <v>1085740.52</v>
      </c>
      <c r="F38" s="23">
        <v>0</v>
      </c>
      <c r="G38" s="21">
        <v>0</v>
      </c>
      <c r="H38" s="25">
        <v>0</v>
      </c>
      <c r="I38" s="22">
        <v>532753.9</v>
      </c>
      <c r="J38" s="22">
        <v>55614</v>
      </c>
      <c r="K38" s="22">
        <v>0</v>
      </c>
      <c r="L38" s="22">
        <v>59400</v>
      </c>
      <c r="M38" s="22"/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3:18" x14ac:dyDescent="0.25">
      <c r="C39" s="5" t="s">
        <v>29</v>
      </c>
      <c r="D39" s="13">
        <v>0</v>
      </c>
      <c r="E39" s="13">
        <v>0</v>
      </c>
      <c r="F39" s="23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</row>
    <row r="40" spans="3:18" x14ac:dyDescent="0.25">
      <c r="C40" s="5" t="s">
        <v>30</v>
      </c>
      <c r="D40" s="13">
        <v>0</v>
      </c>
      <c r="E40" s="13">
        <v>0</v>
      </c>
      <c r="F40" s="23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3:18" x14ac:dyDescent="0.25">
      <c r="C41" s="5" t="s">
        <v>31</v>
      </c>
      <c r="D41" s="13">
        <v>0</v>
      </c>
      <c r="E41" s="13">
        <v>0</v>
      </c>
      <c r="F41" s="23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3:18" x14ac:dyDescent="0.25">
      <c r="C42" s="5" t="s">
        <v>32</v>
      </c>
      <c r="D42" s="13">
        <v>0</v>
      </c>
      <c r="E42" s="13"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</row>
    <row r="43" spans="3:18" x14ac:dyDescent="0.25">
      <c r="C43" s="5" t="s">
        <v>33</v>
      </c>
      <c r="D43" s="13">
        <v>0</v>
      </c>
      <c r="E43" s="13">
        <v>0</v>
      </c>
      <c r="F43" s="23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</row>
    <row r="44" spans="3:18" x14ac:dyDescent="0.25">
      <c r="C44" s="5" t="s">
        <v>34</v>
      </c>
      <c r="D44" s="13">
        <v>0</v>
      </c>
      <c r="E44" s="13">
        <v>0</v>
      </c>
      <c r="F44" s="23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3:18" x14ac:dyDescent="0.25">
      <c r="C45" s="5" t="s">
        <v>35</v>
      </c>
      <c r="D45" s="24">
        <v>0</v>
      </c>
      <c r="E45" s="24">
        <v>0</v>
      </c>
      <c r="F45" s="24">
        <f>+F46+F47+F48+F49+F50+F51+F52</f>
        <v>0</v>
      </c>
      <c r="G45" s="24">
        <f t="shared" ref="G45:M45" si="7">+G46+G47+G48+G49+G50+G51+G52</f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4">
        <f t="shared" si="7"/>
        <v>0</v>
      </c>
      <c r="L45" s="24">
        <f t="shared" si="7"/>
        <v>0</v>
      </c>
      <c r="M45" s="24">
        <f t="shared" si="7"/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3:18" x14ac:dyDescent="0.25">
      <c r="C46" s="4" t="s">
        <v>36</v>
      </c>
      <c r="D46" s="15">
        <f ca="1">D46+D47+D48+D49+D50+D51</f>
        <v>0</v>
      </c>
      <c r="E46" s="15">
        <f ca="1">E46+E47+E48+E49+E50+E51</f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3:18" x14ac:dyDescent="0.25">
      <c r="C47" s="5" t="s">
        <v>37</v>
      </c>
      <c r="D47" s="13">
        <f>+D48+D49+D50+D51+D52</f>
        <v>0</v>
      </c>
      <c r="E47" s="13">
        <f>+E48+E49+E50+E51+E52</f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x14ac:dyDescent="0.25">
      <c r="C48" s="5" t="s">
        <v>38</v>
      </c>
      <c r="D48" s="13"/>
      <c r="E48" s="13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x14ac:dyDescent="0.25">
      <c r="C49" s="5" t="s">
        <v>39</v>
      </c>
      <c r="D49" s="13">
        <v>0</v>
      </c>
      <c r="E49" s="13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x14ac:dyDescent="0.25">
      <c r="C50" s="5" t="s">
        <v>40</v>
      </c>
      <c r="D50" s="13">
        <v>0</v>
      </c>
      <c r="E50" s="13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x14ac:dyDescent="0.25">
      <c r="C51" s="5" t="s">
        <v>41</v>
      </c>
      <c r="D51" s="13">
        <v>0</v>
      </c>
      <c r="E51" s="13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x14ac:dyDescent="0.25">
      <c r="C52" s="5" t="s">
        <v>42</v>
      </c>
      <c r="D52" s="13">
        <v>0</v>
      </c>
      <c r="E52" s="13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x14ac:dyDescent="0.25">
      <c r="C53" s="4" t="s">
        <v>43</v>
      </c>
      <c r="D53" s="24">
        <f>+D54+D55+D58+D61+D56</f>
        <v>2786924</v>
      </c>
      <c r="E53" s="24">
        <f>+E54+E55+E58+E61+E56</f>
        <v>2566924</v>
      </c>
      <c r="F53" s="24">
        <v>0</v>
      </c>
      <c r="G53" s="24">
        <f>G54+G55+G56+G57+G58+G59+G60+G61+G62</f>
        <v>0</v>
      </c>
      <c r="H53" s="24">
        <f>H54+H55+H56+H57+H58+H59+H60+H61+H62</f>
        <v>49720.480000000003</v>
      </c>
      <c r="I53" s="24">
        <f>I54+I55+I56+I57+I58+I59+I60+I61+I62</f>
        <v>19670.599999999999</v>
      </c>
      <c r="J53" s="24">
        <f t="shared" ref="J53:M53" si="8">J54+J55+J56+J57+J58+J59+J60+J61+J62</f>
        <v>91045.83</v>
      </c>
      <c r="K53" s="24">
        <f t="shared" si="8"/>
        <v>0</v>
      </c>
      <c r="L53" s="24">
        <f t="shared" si="8"/>
        <v>475651.92</v>
      </c>
      <c r="M53" s="24">
        <f t="shared" si="8"/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</row>
    <row r="54" spans="3:18" x14ac:dyDescent="0.25">
      <c r="C54" s="5" t="s">
        <v>44</v>
      </c>
      <c r="D54" s="13">
        <v>1170476</v>
      </c>
      <c r="E54" s="13">
        <v>903476</v>
      </c>
      <c r="F54" s="21">
        <v>0</v>
      </c>
      <c r="G54" s="21">
        <v>0</v>
      </c>
      <c r="H54" s="21">
        <v>49720.480000000003</v>
      </c>
      <c r="I54" s="21">
        <v>19670.599999999999</v>
      </c>
      <c r="J54" s="22">
        <v>0</v>
      </c>
      <c r="K54" s="22">
        <v>0</v>
      </c>
      <c r="L54" s="22">
        <v>368651.93</v>
      </c>
      <c r="M54" s="22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3:18" x14ac:dyDescent="0.25">
      <c r="C55" s="5" t="s">
        <v>45</v>
      </c>
      <c r="D55" s="13">
        <v>165000</v>
      </c>
      <c r="E55" s="13">
        <v>165000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</row>
    <row r="56" spans="3:18" x14ac:dyDescent="0.25">
      <c r="C56" s="5" t="s">
        <v>46</v>
      </c>
      <c r="D56" s="13">
        <v>120000</v>
      </c>
      <c r="E56" s="13">
        <v>107000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106999.99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3:18" x14ac:dyDescent="0.25">
      <c r="C57" s="5" t="s">
        <v>47</v>
      </c>
      <c r="D57" s="13">
        <v>0</v>
      </c>
      <c r="E57" s="13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</row>
    <row r="58" spans="3:18" x14ac:dyDescent="0.25">
      <c r="C58" s="5" t="s">
        <v>48</v>
      </c>
      <c r="D58" s="13">
        <v>40000</v>
      </c>
      <c r="E58" s="13">
        <v>100000</v>
      </c>
      <c r="F58" s="21">
        <v>0</v>
      </c>
      <c r="G58" s="21">
        <v>0</v>
      </c>
      <c r="H58" s="21">
        <v>0</v>
      </c>
      <c r="I58" s="21">
        <v>0</v>
      </c>
      <c r="J58" s="21">
        <v>91045.83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3:18" x14ac:dyDescent="0.25">
      <c r="C59" s="5" t="s">
        <v>49</v>
      </c>
      <c r="D59" s="13">
        <v>0</v>
      </c>
      <c r="E59" s="13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3:18" x14ac:dyDescent="0.25">
      <c r="C60" s="5" t="s">
        <v>50</v>
      </c>
      <c r="D60" s="13">
        <v>0</v>
      </c>
      <c r="E60" s="13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</row>
    <row r="61" spans="3:18" x14ac:dyDescent="0.25">
      <c r="C61" s="5" t="s">
        <v>51</v>
      </c>
      <c r="D61" s="13">
        <v>1291448</v>
      </c>
      <c r="E61" s="13">
        <v>1291448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3:18" x14ac:dyDescent="0.25">
      <c r="C62" s="5" t="s">
        <v>52</v>
      </c>
      <c r="D62" s="13">
        <v>0</v>
      </c>
      <c r="E62" s="13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3:18" x14ac:dyDescent="0.25">
      <c r="C63" s="4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</row>
    <row r="64" spans="3:18" x14ac:dyDescent="0.25">
      <c r="C64" s="5" t="s">
        <v>54</v>
      </c>
      <c r="D64" s="16">
        <v>0</v>
      </c>
      <c r="E64" s="16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</row>
    <row r="65" spans="3:18" x14ac:dyDescent="0.25">
      <c r="C65" s="5" t="s">
        <v>55</v>
      </c>
      <c r="D65" s="16">
        <v>0</v>
      </c>
      <c r="E65" s="16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</row>
    <row r="66" spans="3:18" x14ac:dyDescent="0.25">
      <c r="C66" s="5" t="s">
        <v>56</v>
      </c>
      <c r="D66" s="16">
        <v>0</v>
      </c>
      <c r="E66" s="16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3:18" x14ac:dyDescent="0.25">
      <c r="C67" s="5" t="s">
        <v>57</v>
      </c>
      <c r="D67" s="16">
        <v>0</v>
      </c>
      <c r="E67" s="16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3:18" x14ac:dyDescent="0.25">
      <c r="C68" s="4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/>
      <c r="N68" s="24"/>
      <c r="O68" s="24"/>
      <c r="P68" s="24"/>
      <c r="Q68" s="24"/>
      <c r="R68" s="24"/>
    </row>
    <row r="69" spans="3:18" x14ac:dyDescent="0.25">
      <c r="C69" s="5" t="s">
        <v>59</v>
      </c>
      <c r="D69" s="16">
        <v>0</v>
      </c>
      <c r="E69" s="16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</row>
    <row r="70" spans="3:18" x14ac:dyDescent="0.25">
      <c r="C70" s="5" t="s">
        <v>60</v>
      </c>
      <c r="D70" s="16">
        <v>0</v>
      </c>
      <c r="E70" s="16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</row>
    <row r="71" spans="3:18" x14ac:dyDescent="0.25">
      <c r="C71" s="4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/>
      <c r="N71" s="24"/>
      <c r="O71" s="24"/>
      <c r="P71" s="24"/>
      <c r="Q71" s="24"/>
      <c r="R71" s="24"/>
    </row>
    <row r="72" spans="3:18" x14ac:dyDescent="0.25">
      <c r="C72" s="5" t="s">
        <v>62</v>
      </c>
      <c r="D72" s="16">
        <v>0</v>
      </c>
      <c r="E72" s="16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3:18" x14ac:dyDescent="0.25">
      <c r="C73" s="5" t="s">
        <v>63</v>
      </c>
      <c r="D73" s="16">
        <v>0</v>
      </c>
      <c r="E73" s="16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3:18" x14ac:dyDescent="0.25">
      <c r="C74" s="5" t="s">
        <v>64</v>
      </c>
      <c r="D74" s="16">
        <v>0</v>
      </c>
      <c r="E74" s="16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</row>
    <row r="75" spans="3:18" x14ac:dyDescent="0.25">
      <c r="C75" s="2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</row>
    <row r="76" spans="3:18" x14ac:dyDescent="0.25">
      <c r="C76" s="4" t="s">
        <v>68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3:18" x14ac:dyDescent="0.25">
      <c r="C77" s="5" t="s">
        <v>69</v>
      </c>
      <c r="D77" s="26">
        <v>0</v>
      </c>
      <c r="E77" s="1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3:18" x14ac:dyDescent="0.25">
      <c r="C78" s="5" t="s">
        <v>70</v>
      </c>
      <c r="D78" s="26">
        <v>0</v>
      </c>
      <c r="E78" s="1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3:18" x14ac:dyDescent="0.25">
      <c r="C79" s="4" t="s">
        <v>71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x14ac:dyDescent="0.25">
      <c r="C80" s="5" t="s">
        <v>72</v>
      </c>
      <c r="D80" s="16">
        <v>0</v>
      </c>
      <c r="E80" s="16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</row>
    <row r="81" spans="3:18" x14ac:dyDescent="0.25">
      <c r="C81" s="5" t="s">
        <v>73</v>
      </c>
      <c r="D81" s="16">
        <v>0</v>
      </c>
      <c r="E81" s="16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3:18" x14ac:dyDescent="0.25">
      <c r="C82" s="4" t="s">
        <v>74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x14ac:dyDescent="0.25">
      <c r="C83" s="5" t="s">
        <v>75</v>
      </c>
      <c r="D83" s="16">
        <v>0</v>
      </c>
      <c r="E83" s="16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</row>
    <row r="84" spans="3:18" s="11" customFormat="1" x14ac:dyDescent="0.25">
      <c r="C84" s="7" t="s">
        <v>65</v>
      </c>
      <c r="D84" s="27">
        <f>+D11+D17+D27+D37+D53</f>
        <v>70370476</v>
      </c>
      <c r="E84" s="27">
        <f>+E11+E17+E27+E37+E53</f>
        <v>80449555.819999993</v>
      </c>
      <c r="F84" s="27">
        <f t="shared" ref="F84:R84" si="9">+F11+F17+F27+F37+F53</f>
        <v>3466624.4</v>
      </c>
      <c r="G84" s="27">
        <f t="shared" si="9"/>
        <v>3817806.2700000005</v>
      </c>
      <c r="H84" s="27">
        <f t="shared" si="9"/>
        <v>4873620.17</v>
      </c>
      <c r="I84" s="27">
        <f t="shared" si="9"/>
        <v>7427416.7699999996</v>
      </c>
      <c r="J84" s="27">
        <f t="shared" si="9"/>
        <v>6286754.3599999994</v>
      </c>
      <c r="K84" s="27">
        <f t="shared" si="9"/>
        <v>4450027.18</v>
      </c>
      <c r="L84" s="27">
        <f t="shared" si="9"/>
        <v>6446416.5499999989</v>
      </c>
      <c r="M84" s="27">
        <f t="shared" si="9"/>
        <v>7090831.6600000001</v>
      </c>
      <c r="N84" s="27">
        <f t="shared" si="9"/>
        <v>0</v>
      </c>
      <c r="O84" s="27">
        <f t="shared" si="9"/>
        <v>0</v>
      </c>
      <c r="P84" s="27">
        <f t="shared" si="9"/>
        <v>0</v>
      </c>
      <c r="Q84" s="27">
        <f t="shared" si="9"/>
        <v>0</v>
      </c>
      <c r="R84" s="27">
        <f t="shared" si="9"/>
        <v>0</v>
      </c>
    </row>
    <row r="85" spans="3:18" ht="20.25" x14ac:dyDescent="0.25">
      <c r="F85" s="18"/>
      <c r="G85" s="18"/>
      <c r="H85" s="18"/>
      <c r="I85" s="18"/>
      <c r="J85" s="18"/>
      <c r="K85" s="18"/>
      <c r="L85" s="18"/>
    </row>
    <row r="86" spans="3:18" ht="20.25" x14ac:dyDescent="0.3">
      <c r="F86" s="44" t="s">
        <v>97</v>
      </c>
      <c r="G86" s="44"/>
      <c r="H86" s="17"/>
      <c r="I86" s="17"/>
      <c r="J86" s="44" t="s">
        <v>98</v>
      </c>
      <c r="K86" s="44"/>
      <c r="L86" s="17"/>
    </row>
    <row r="87" spans="3:18" ht="20.25" x14ac:dyDescent="0.3">
      <c r="F87" s="28"/>
      <c r="G87" s="28"/>
      <c r="H87" s="17"/>
      <c r="I87" s="17"/>
      <c r="J87" s="28"/>
      <c r="K87" s="28"/>
      <c r="L87" s="17"/>
    </row>
    <row r="88" spans="3:18" ht="20.25" x14ac:dyDescent="0.3">
      <c r="F88" s="28"/>
      <c r="G88" s="28"/>
      <c r="H88" s="17"/>
      <c r="I88" s="17"/>
      <c r="J88" s="28"/>
      <c r="K88" s="28"/>
      <c r="L88" s="17"/>
    </row>
    <row r="89" spans="3:18" ht="20.25" x14ac:dyDescent="0.3">
      <c r="F89" s="29"/>
      <c r="G89" s="29"/>
      <c r="H89" s="29"/>
      <c r="I89" s="17"/>
      <c r="J89" s="30"/>
      <c r="K89" s="30"/>
      <c r="L89" s="17"/>
    </row>
    <row r="90" spans="3:18" ht="20.25" x14ac:dyDescent="0.3">
      <c r="F90" s="45" t="s">
        <v>99</v>
      </c>
      <c r="G90" s="45"/>
      <c r="H90" s="45"/>
      <c r="I90" s="17"/>
      <c r="J90" s="32" t="s">
        <v>100</v>
      </c>
      <c r="K90" s="17"/>
      <c r="L90" s="17"/>
    </row>
    <row r="91" spans="3:18" ht="20.25" x14ac:dyDescent="0.3">
      <c r="F91" s="31" t="s">
        <v>102</v>
      </c>
      <c r="G91" s="31"/>
      <c r="H91" s="17"/>
      <c r="I91" s="17"/>
      <c r="J91" s="28" t="s">
        <v>101</v>
      </c>
      <c r="K91" s="17"/>
      <c r="L91" s="17"/>
    </row>
  </sheetData>
  <mergeCells count="16">
    <mergeCell ref="F86:G86"/>
    <mergeCell ref="J86:K86"/>
    <mergeCell ref="F90:H90"/>
    <mergeCell ref="C2:P2"/>
    <mergeCell ref="C3:P3"/>
    <mergeCell ref="C4:P4"/>
    <mergeCell ref="Q4:R4"/>
    <mergeCell ref="C5:P5"/>
    <mergeCell ref="Q5:R5"/>
    <mergeCell ref="F8:R8"/>
    <mergeCell ref="C8:C9"/>
    <mergeCell ref="D8:D9"/>
    <mergeCell ref="E8:E9"/>
    <mergeCell ref="C7:R7"/>
    <mergeCell ref="C6:P6"/>
    <mergeCell ref="Q6:R6"/>
  </mergeCells>
  <pageMargins left="0.7" right="0.7" top="0.75" bottom="0.75" header="0.3" footer="0.3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Ana Lorenzo de los Santos</cp:lastModifiedBy>
  <cp:lastPrinted>2021-10-11T12:41:39Z</cp:lastPrinted>
  <dcterms:created xsi:type="dcterms:W3CDTF">2021-07-29T18:58:50Z</dcterms:created>
  <dcterms:modified xsi:type="dcterms:W3CDTF">2021-10-11T17:13:12Z</dcterms:modified>
</cp:coreProperties>
</file>