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vr-file-01\Administrativo\2023\OAI 2023\MARZO\Contabilidad\"/>
    </mc:Choice>
  </mc:AlternateContent>
  <xr:revisionPtr revIDLastSave="0" documentId="13_ncr:1_{6B401766-6B5E-4356-A50A-A838EFC4AB62}" xr6:coauthVersionLast="36" xr6:coauthVersionMax="36" xr10:uidLastSave="{00000000-0000-0000-0000-000000000000}"/>
  <bookViews>
    <workbookView xWindow="-120" yWindow="-120" windowWidth="20730" windowHeight="11160" xr2:uid="{784E5D24-0E0A-4A1C-AEDB-8C414D77F257}"/>
  </bookViews>
  <sheets>
    <sheet name="Presupuesto Aprobado-Ejec 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3" i="2" l="1"/>
  <c r="J17" i="2" l="1"/>
  <c r="H17" i="2"/>
  <c r="Q55" i="2" l="1"/>
  <c r="Q56" i="2"/>
  <c r="Q57" i="2"/>
  <c r="Q58" i="2"/>
  <c r="Q59" i="2"/>
  <c r="Q60" i="2"/>
  <c r="Q61" i="2"/>
  <c r="Q62" i="2"/>
  <c r="Q54" i="2"/>
  <c r="Q44" i="2"/>
  <c r="Q43" i="2"/>
  <c r="Q42" i="2"/>
  <c r="Q41" i="2"/>
  <c r="Q40" i="2"/>
  <c r="Q39" i="2"/>
  <c r="Q38" i="2"/>
  <c r="Q36" i="2"/>
  <c r="Q35" i="2"/>
  <c r="Q34" i="2"/>
  <c r="Q33" i="2"/>
  <c r="Q32" i="2"/>
  <c r="Q31" i="2"/>
  <c r="Q30" i="2"/>
  <c r="Q29" i="2"/>
  <c r="Q28" i="2"/>
  <c r="Q26" i="2"/>
  <c r="Q25" i="2"/>
  <c r="Q24" i="2"/>
  <c r="Q23" i="2"/>
  <c r="Q22" i="2"/>
  <c r="Q21" i="2"/>
  <c r="Q20" i="2"/>
  <c r="Q19" i="2"/>
  <c r="Q18" i="2"/>
  <c r="Q16" i="2"/>
  <c r="Q13" i="2"/>
  <c r="Q14" i="2"/>
  <c r="Q15" i="2"/>
  <c r="Q12" i="2"/>
  <c r="P17" i="2" l="1"/>
  <c r="N53" i="2" l="1"/>
  <c r="O53" i="2"/>
  <c r="P53" i="2"/>
  <c r="O27" i="2"/>
  <c r="P27" i="2"/>
  <c r="O17" i="2"/>
  <c r="P11" i="2"/>
  <c r="P10" i="2" l="1"/>
  <c r="O11" i="2"/>
  <c r="O10" i="2" s="1"/>
  <c r="N27" i="2" l="1"/>
  <c r="N17" i="2"/>
  <c r="K17" i="2" l="1"/>
  <c r="M53" i="2" l="1"/>
  <c r="M45" i="2"/>
  <c r="M37" i="2"/>
  <c r="M27" i="2"/>
  <c r="M17" i="2"/>
  <c r="M11" i="2"/>
  <c r="L53" i="2" l="1"/>
  <c r="L45" i="2"/>
  <c r="L37" i="2"/>
  <c r="L27" i="2"/>
  <c r="L17" i="2"/>
  <c r="L11" i="2"/>
  <c r="C11" i="2" l="1"/>
  <c r="C17" i="2"/>
  <c r="C27" i="2"/>
  <c r="C37" i="2"/>
  <c r="C47" i="2"/>
  <c r="D47" i="2"/>
  <c r="D37" i="2"/>
  <c r="D27" i="2"/>
  <c r="D17" i="2"/>
  <c r="D11" i="2"/>
  <c r="D10" i="2" l="1"/>
  <c r="L84" i="2"/>
  <c r="M84" i="2"/>
  <c r="O84" i="2"/>
  <c r="P84" i="2"/>
  <c r="N11" i="2"/>
  <c r="N84" i="2" s="1"/>
  <c r="K53" i="2"/>
  <c r="J53" i="2"/>
  <c r="I53" i="2"/>
  <c r="H53" i="2"/>
  <c r="G53" i="2"/>
  <c r="F53" i="2"/>
  <c r="K45" i="2"/>
  <c r="J45" i="2"/>
  <c r="I45" i="2"/>
  <c r="H45" i="2"/>
  <c r="G45" i="2"/>
  <c r="F45" i="2"/>
  <c r="E45" i="2"/>
  <c r="K37" i="2"/>
  <c r="J37" i="2"/>
  <c r="I37" i="2"/>
  <c r="H37" i="2"/>
  <c r="G37" i="2"/>
  <c r="F37" i="2"/>
  <c r="E37" i="2"/>
  <c r="K27" i="2"/>
  <c r="J27" i="2"/>
  <c r="I27" i="2"/>
  <c r="H27" i="2"/>
  <c r="G27" i="2"/>
  <c r="F27" i="2"/>
  <c r="E27" i="2"/>
  <c r="I17" i="2"/>
  <c r="G17" i="2"/>
  <c r="F17" i="2"/>
  <c r="E11" i="2"/>
  <c r="K11" i="2"/>
  <c r="J11" i="2"/>
  <c r="I11" i="2"/>
  <c r="H11" i="2"/>
  <c r="G11" i="2"/>
  <c r="F11" i="2"/>
  <c r="Q37" i="2" l="1"/>
  <c r="J10" i="2"/>
  <c r="K84" i="2"/>
  <c r="Q53" i="2"/>
  <c r="G84" i="2"/>
  <c r="Q27" i="2"/>
  <c r="I10" i="2"/>
  <c r="Q11" i="2"/>
  <c r="F10" i="2"/>
  <c r="F7" i="2" s="1"/>
  <c r="F84" i="2"/>
  <c r="H10" i="2"/>
  <c r="J84" i="2"/>
  <c r="K10" i="2"/>
  <c r="I84" i="2"/>
  <c r="G10" i="2"/>
  <c r="E17" i="2"/>
  <c r="E10" i="2" s="1"/>
  <c r="E7" i="2" s="1"/>
  <c r="H84" i="2"/>
  <c r="N10" i="2"/>
  <c r="M10" i="2"/>
  <c r="L10" i="2"/>
  <c r="E84" i="2" l="1"/>
  <c r="Q17" i="2"/>
  <c r="Q84" i="2" s="1"/>
  <c r="Q10" i="2"/>
  <c r="C53" i="2"/>
  <c r="D84" i="2" l="1"/>
  <c r="C10" i="2"/>
  <c r="C84" i="2"/>
  <c r="C46" i="2" l="1"/>
  <c r="D46" i="2"/>
</calcChain>
</file>

<file path=xl/sharedStrings.xml><?xml version="1.0" encoding="utf-8"?>
<sst xmlns="http://schemas.openxmlformats.org/spreadsheetml/2006/main" count="115" uniqueCount="115">
  <si>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</si>
  <si>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</si>
  <si>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</si>
  <si>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</si>
  <si>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</si>
  <si>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</si>
  <si>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</si>
  <si>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</si>
  <si>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</si>
  <si>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</si>
  <si>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</si>
  <si>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</si>
  <si>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</si>
  <si>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</si>
  <si>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</si>
  <si>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</si>
  <si>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</si>
  <si>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</si>
  <si>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</si>
  <si>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</si>
  <si>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</si>
  <si>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</si>
  <si>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</si>
  <si>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</si>
  <si>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</si>
  <si>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</si>
  <si>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</si>
  <si>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</si>
  <si>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</si>
  <si>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</si>
  <si>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</si>
  <si>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</si>
  <si>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</si>
  <si>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</si>
  <si>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</si>
  <si>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</si>
  <si>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</si>
  <si>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</si>
  <si>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</si>
  <si>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</si>
  <si>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</si>
  <si>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</si>
  <si>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</si>
  <si>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</si>
  <si>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</si>
  <si>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</si>
  <si>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</si>
  <si>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</si>
  <si>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</si>
  <si>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</si>
  <si>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</si>
  <si>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</si>
  <si>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</si>
  <si>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</si>
  <si>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</si>
  <si>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</si>
  <si>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</si>
  <si>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</si>
  <si>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</si>
  <si>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</si>
  <si>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</si>
  <si>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</si>
  <si>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</si>
  <si>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</si>
  <si>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</si>
  <si>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</si>
  <si>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</si>
  <si>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</si>
  <si>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</si>
  <si>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</si>
  <si>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</si>
  <si>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</si>
  <si>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</si>
  <si>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</si>
  <si>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</si>
  <si>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</si>
  <si>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</si>
  <si>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</si>
  <si>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</si>
  <si>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</si>
  <si>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</si>
  <si>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</si>
  <si>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</si>
  <si>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</si>
  <si>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</si>
  <si>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</si>
  <si>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</si>
  <si>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</si>
  <si>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</si>
  <si>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</si>
  <si>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>Presupuesto Modificado</t>
  </si>
  <si>
    <t>Presupuesto Aprobado</t>
  </si>
  <si>
    <t>MINISTERIO DE ECONOMÌA PLANIFICACIÓN Y DESARROLLO (MEPyD)</t>
  </si>
  <si>
    <t>INSTITUTO GEOGRÁFICO NACIONAL "JOSÉ JOAQUÌN HUNGRÌA MORELL"</t>
  </si>
  <si>
    <t>Ejecución de Gastos  y Aplicaciones Financieras</t>
  </si>
  <si>
    <t>Valores en RD$</t>
  </si>
  <si>
    <t>Fuente: SIGEF</t>
  </si>
  <si>
    <t>4. Gasto devengado.</t>
  </si>
  <si>
    <t>5. Se presenta el gasto por mes; cada mes se debe actualizar el gasto devengado de los meses anteriores.</t>
  </si>
  <si>
    <t>6. Se presenta la clasificación objeta! del gasto al nivel de cuenta.</t>
  </si>
  <si>
    <t>7. Fecha de imputación: último día del mes analizado.</t>
  </si>
  <si>
    <t>8. Fecha de registro: el dia 10 del mes siguiente al mes analizado.</t>
  </si>
  <si>
    <t>9.Fuente Reporte IGP02-SIGEF.</t>
  </si>
  <si>
    <t>Revisado por:</t>
  </si>
  <si>
    <t>Aprobado por:</t>
  </si>
  <si>
    <t>Brenda Matos</t>
  </si>
  <si>
    <t>María Lajara</t>
  </si>
  <si>
    <t>Encargada de Contabilidad</t>
  </si>
  <si>
    <t xml:space="preserve"> Encargada Adminsitrativa-Financiera</t>
  </si>
  <si>
    <t>AÑO 2023</t>
  </si>
  <si>
    <t>1. Presupuesto aprobado: Se refiere al presupuesto aprobado en la Ley de Presupuesto General del Estado.</t>
  </si>
  <si>
    <t xml:space="preserve">2. Presupuesto modificado:  Se refiere al presupuesto aprobado en caso de que el Congreso Nacional apruebe un presupuesto complementario. </t>
  </si>
  <si>
    <t>3. Total devengado: 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</si>
  <si>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>Fecha de registro: hasta el 31 de marzo 2023.</t>
  </si>
  <si>
    <t>Fecha de imputación: hasta el 31 de marzo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</si>
</sst>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48"/>
      <color theme="1"/>
      <name val="Times New Roman"/>
      <family val="1"/>
    </font>
    <font>
      <b/>
      <i/>
      <sz val="48"/>
      <color theme="1"/>
      <name val="Times New Roman"/>
      <family val="1"/>
    </font>
    <font>
      <b/>
      <sz val="48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i/>
      <sz val="12"/>
      <color theme="0"/>
      <name val="Times New Roman"/>
      <family val="1"/>
    </font>
    <font>
      <sz val="12"/>
      <color rgb="FF000000"/>
      <name val="Times New Roman"/>
      <family val="1"/>
    </font>
    <font>
      <b/>
      <sz val="12"/>
      <name val="Times New Roman"/>
      <family val="1"/>
    </font>
    <font>
      <i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i/>
      <sz val="26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theme="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2" borderId="0" xfId="0" applyFont="1" applyFill="1"/>
    <xf numFmtId="0" fontId="6" fillId="0" borderId="0" xfId="0" applyFont="1" applyBorder="1"/>
    <xf numFmtId="164" fontId="7" fillId="4" borderId="0" xfId="0" applyNumberFormat="1" applyFont="1" applyFill="1" applyBorder="1"/>
    <xf numFmtId="0" fontId="6" fillId="0" borderId="0" xfId="0" applyFont="1"/>
    <xf numFmtId="0" fontId="9" fillId="4" borderId="0" xfId="0" applyFont="1" applyFill="1" applyBorder="1" applyAlignment="1">
      <alignment vertical="center"/>
    </xf>
    <xf numFmtId="165" fontId="6" fillId="2" borderId="0" xfId="0" applyNumberFormat="1" applyFont="1" applyFill="1" applyBorder="1" applyAlignment="1">
      <alignment vertical="center" wrapText="1"/>
    </xf>
    <xf numFmtId="165" fontId="10" fillId="2" borderId="0" xfId="0" applyNumberFormat="1" applyFont="1" applyFill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left" indent="1"/>
    </xf>
    <xf numFmtId="0" fontId="6" fillId="0" borderId="0" xfId="0" applyFont="1" applyAlignment="1">
      <alignment horizontal="left" indent="2"/>
    </xf>
    <xf numFmtId="43" fontId="6" fillId="0" borderId="0" xfId="1" applyFont="1" applyAlignment="1">
      <alignment vertical="center" wrapText="1"/>
    </xf>
    <xf numFmtId="43" fontId="6" fillId="0" borderId="0" xfId="1" applyFont="1" applyFill="1" applyAlignment="1">
      <alignment vertical="center" wrapText="1"/>
    </xf>
    <xf numFmtId="43" fontId="5" fillId="0" borderId="0" xfId="1" applyFont="1" applyAlignment="1">
      <alignment vertical="center" wrapText="1"/>
    </xf>
    <xf numFmtId="43" fontId="5" fillId="2" borderId="0" xfId="1" applyFont="1" applyFill="1" applyAlignment="1">
      <alignment vertical="center" wrapText="1"/>
    </xf>
    <xf numFmtId="0" fontId="8" fillId="0" borderId="3" xfId="0" applyFont="1" applyBorder="1" applyAlignment="1">
      <alignment vertical="top" wrapText="1" readingOrder="1"/>
    </xf>
    <xf numFmtId="0" fontId="8" fillId="0" borderId="0" xfId="0" applyFont="1" applyBorder="1" applyAlignment="1">
      <alignment vertical="top" wrapText="1" readingOrder="1"/>
    </xf>
    <xf numFmtId="43" fontId="8" fillId="0" borderId="0" xfId="1" applyFont="1" applyBorder="1" applyAlignment="1">
      <alignment vertical="top" wrapText="1" readingOrder="1"/>
    </xf>
    <xf numFmtId="43" fontId="8" fillId="0" borderId="0" xfId="0" applyNumberFormat="1" applyFont="1" applyBorder="1" applyAlignment="1">
      <alignment vertical="top" wrapText="1" readingOrder="1"/>
    </xf>
    <xf numFmtId="0" fontId="5" fillId="3" borderId="7" xfId="0" applyFont="1" applyFill="1" applyBorder="1" applyAlignment="1">
      <alignment horizontal="center" vertical="center"/>
    </xf>
    <xf numFmtId="43" fontId="5" fillId="0" borderId="1" xfId="1" applyFont="1" applyBorder="1"/>
    <xf numFmtId="43" fontId="5" fillId="2" borderId="1" xfId="1" applyFont="1" applyFill="1" applyBorder="1" applyAlignment="1">
      <alignment horizontal="left" vertical="center" wrapText="1"/>
    </xf>
    <xf numFmtId="43" fontId="5" fillId="6" borderId="0" xfId="1" applyFont="1" applyFill="1" applyAlignment="1">
      <alignment vertical="center" wrapText="1"/>
    </xf>
    <xf numFmtId="43" fontId="5" fillId="6" borderId="0" xfId="1" applyFont="1" applyFill="1"/>
    <xf numFmtId="43" fontId="6" fillId="0" borderId="0" xfId="1" applyFont="1"/>
    <xf numFmtId="43" fontId="5" fillId="3" borderId="4" xfId="1" applyFont="1" applyFill="1" applyBorder="1"/>
    <xf numFmtId="43" fontId="5" fillId="3" borderId="0" xfId="1" applyFont="1" applyFill="1"/>
    <xf numFmtId="43" fontId="6" fillId="0" borderId="0" xfId="1" applyFont="1" applyAlignment="1">
      <alignment horizontal="left" vertical="center" wrapText="1"/>
    </xf>
    <xf numFmtId="43" fontId="5" fillId="6" borderId="4" xfId="1" applyFont="1" applyFill="1" applyBorder="1"/>
    <xf numFmtId="0" fontId="6" fillId="0" borderId="0" xfId="0" applyFont="1" applyBorder="1" applyAlignment="1">
      <alignment horizontal="left" indent="2"/>
    </xf>
    <xf numFmtId="43" fontId="6" fillId="2" borderId="0" xfId="1" applyFont="1" applyFill="1" applyBorder="1" applyAlignment="1">
      <alignment vertical="center" wrapText="1"/>
    </xf>
    <xf numFmtId="0" fontId="5" fillId="5" borderId="2" xfId="0" applyFont="1" applyFill="1" applyBorder="1" applyAlignment="1">
      <alignment vertical="center"/>
    </xf>
    <xf numFmtId="43" fontId="5" fillId="5" borderId="0" xfId="1" applyFont="1" applyFill="1" applyBorder="1"/>
    <xf numFmtId="43" fontId="8" fillId="0" borderId="0" xfId="0" applyNumberFormat="1" applyFont="1" applyBorder="1" applyAlignment="1">
      <alignment horizontal="right" wrapText="1" readingOrder="1"/>
    </xf>
    <xf numFmtId="0" fontId="6" fillId="0" borderId="0" xfId="0" applyFont="1" applyBorder="1" applyAlignment="1"/>
    <xf numFmtId="0" fontId="8" fillId="0" borderId="0" xfId="0" applyFont="1" applyAlignment="1">
      <alignment horizontal="left" vertical="center"/>
    </xf>
    <xf numFmtId="0" fontId="12" fillId="0" borderId="0" xfId="0" applyFont="1" applyBorder="1" applyAlignment="1">
      <alignment horizontal="center" vertical="center" wrapText="1"/>
    </xf>
    <xf numFmtId="0" fontId="5" fillId="5" borderId="7" xfId="0" applyFont="1" applyFill="1" applyBorder="1" applyAlignment="1">
      <alignment horizontal="center" vertical="center"/>
    </xf>
    <xf numFmtId="43" fontId="5" fillId="5" borderId="7" xfId="1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3.jpg@01D2DE0B.4AE0F8F0" TargetMode="External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174709</xdr:colOff>
      <xdr:row>0</xdr:row>
      <xdr:rowOff>83004</xdr:rowOff>
    </xdr:from>
    <xdr:to>
      <xdr:col>1</xdr:col>
      <xdr:colOff>3226595</xdr:colOff>
      <xdr:row>4</xdr:row>
      <xdr:rowOff>190500</xdr:rowOff>
    </xdr:to>
    <xdr:pic>
      <xdr:nvPicPr>
        <xdr:cNvPr id="4" name="Imagen 3" descr="https://mepyd.gob.do/wp-content/uploads/2020/09/Logo-economi%CC%81a-mepyd-2020-web-final.png">
          <a:extLst>
            <a:ext uri="{FF2B5EF4-FFF2-40B4-BE49-F238E27FC236}">
              <a16:creationId xmlns:a16="http://schemas.microsoft.com/office/drawing/2014/main" id="{CC5002F7-7F5B-40BB-8F59-F743C5E039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6709" y="83004"/>
          <a:ext cx="3051886" cy="144099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14</xdr:col>
      <xdr:colOff>269423</xdr:colOff>
      <xdr:row>0</xdr:row>
      <xdr:rowOff>318407</xdr:rowOff>
    </xdr:from>
    <xdr:to>
      <xdr:col>15</xdr:col>
      <xdr:colOff>1217846</xdr:colOff>
      <xdr:row>5</xdr:row>
      <xdr:rowOff>51955</xdr:rowOff>
    </xdr:to>
    <xdr:pic>
      <xdr:nvPicPr>
        <xdr:cNvPr id="5" name="Imagen 1" descr="LOGO IGN">
          <a:extLst>
            <a:ext uri="{FF2B5EF4-FFF2-40B4-BE49-F238E27FC236}">
              <a16:creationId xmlns:a16="http://schemas.microsoft.com/office/drawing/2014/main" id="{5335ED60-713A-42EC-AA0D-CFE8BA3ED60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134378" y="318407"/>
          <a:ext cx="2576332" cy="1378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9CEBC3-882C-41C9-B48D-57BE064B87B8}">
  <sheetPr>
    <pageSetUpPr fitToPage="1"/>
  </sheetPr>
  <dimension ref="A1:Q104"/>
  <sheetViews>
    <sheetView showGridLines="0" tabSelected="1" zoomScale="55" zoomScaleNormal="55" workbookViewId="0">
      <selection activeCell="B93" sqref="B93"/>
    </sheetView>
  </sheetViews>
  <sheetFormatPr baseColWidth="10" defaultColWidth="11.42578125" defaultRowHeight="61.5" x14ac:dyDescent="0.85"/>
  <cols>
    <col min="1" max="1" width="11.42578125" style="1" customWidth="1"/>
    <col min="2" max="2" width="106.28515625" style="1" customWidth="1"/>
    <col min="3" max="4" width="28.140625" style="1" customWidth="1"/>
    <col min="5" max="17" width="24.42578125" style="1" customWidth="1"/>
    <col min="18" max="16384" width="11.42578125" style="1"/>
  </cols>
  <sheetData>
    <row r="1" spans="1:17" ht="26.25" customHeight="1" x14ac:dyDescent="0.85"/>
    <row r="2" spans="1:17" ht="26.25" customHeight="1" x14ac:dyDescent="0.85">
      <c r="A2" s="46" t="s">
        <v>92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</row>
    <row r="3" spans="1:17" ht="26.25" customHeight="1" x14ac:dyDescent="0.85">
      <c r="A3" s="46" t="s">
        <v>93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</row>
    <row r="4" spans="1:17" ht="26.25" customHeight="1" x14ac:dyDescent="0.85">
      <c r="A4" s="46" t="s">
        <v>109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54"/>
      <c r="P4" s="54"/>
    </row>
    <row r="5" spans="1:17" ht="26.25" customHeight="1" x14ac:dyDescent="0.85">
      <c r="A5" s="46" t="s">
        <v>94</v>
      </c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54"/>
      <c r="P5" s="54"/>
    </row>
    <row r="6" spans="1:17" ht="26.25" customHeight="1" x14ac:dyDescent="0.85">
      <c r="A6" s="46" t="s">
        <v>95</v>
      </c>
      <c r="B6" s="46"/>
      <c r="C6" s="46"/>
      <c r="D6" s="46"/>
      <c r="E6" s="46"/>
      <c r="F6" s="46"/>
      <c r="G6" s="46"/>
      <c r="H6" s="46"/>
      <c r="I6" s="46"/>
      <c r="J6" s="46"/>
      <c r="K6" s="46"/>
      <c r="L6" s="46"/>
      <c r="M6" s="46"/>
      <c r="N6" s="46"/>
      <c r="O6" s="54"/>
      <c r="P6" s="54"/>
    </row>
    <row r="7" spans="1:17" ht="45" customHeight="1" x14ac:dyDescent="0.85">
      <c r="A7" s="25"/>
      <c r="B7" s="26"/>
      <c r="C7" s="27"/>
      <c r="D7" s="28"/>
      <c r="E7" s="43">
        <f>+E10-4811653.96</f>
        <v>0</v>
      </c>
      <c r="F7" s="28">
        <f>5120198.43-F10</f>
        <v>0</v>
      </c>
      <c r="G7" s="26"/>
      <c r="H7" s="26"/>
      <c r="I7" s="26"/>
      <c r="J7" s="26"/>
      <c r="K7" s="26"/>
      <c r="L7" s="26"/>
      <c r="M7" s="26"/>
      <c r="N7" s="26"/>
      <c r="O7" s="26"/>
      <c r="P7" s="26"/>
      <c r="Q7" s="7"/>
    </row>
    <row r="8" spans="1:17" s="2" customFormat="1" ht="53.45" customHeight="1" x14ac:dyDescent="0.8">
      <c r="A8" s="47"/>
      <c r="B8" s="48" t="s">
        <v>66</v>
      </c>
      <c r="C8" s="48" t="s">
        <v>91</v>
      </c>
      <c r="D8" s="49" t="s">
        <v>90</v>
      </c>
      <c r="E8" s="51" t="s">
        <v>89</v>
      </c>
      <c r="F8" s="52"/>
      <c r="G8" s="52"/>
      <c r="H8" s="52"/>
      <c r="I8" s="52"/>
      <c r="J8" s="52"/>
      <c r="K8" s="52"/>
      <c r="L8" s="52"/>
      <c r="M8" s="52"/>
      <c r="N8" s="52"/>
      <c r="O8" s="52"/>
      <c r="P8" s="52"/>
      <c r="Q8" s="53"/>
    </row>
    <row r="9" spans="1:17" s="2" customFormat="1" ht="60.75" x14ac:dyDescent="0.8">
      <c r="A9" s="47"/>
      <c r="B9" s="48"/>
      <c r="C9" s="48"/>
      <c r="D9" s="50"/>
      <c r="E9" s="29" t="s">
        <v>77</v>
      </c>
      <c r="F9" s="29" t="s">
        <v>78</v>
      </c>
      <c r="G9" s="29" t="s">
        <v>79</v>
      </c>
      <c r="H9" s="29" t="s">
        <v>80</v>
      </c>
      <c r="I9" s="29" t="s">
        <v>81</v>
      </c>
      <c r="J9" s="29" t="s">
        <v>82</v>
      </c>
      <c r="K9" s="29" t="s">
        <v>83</v>
      </c>
      <c r="L9" s="29" t="s">
        <v>84</v>
      </c>
      <c r="M9" s="29" t="s">
        <v>85</v>
      </c>
      <c r="N9" s="29" t="s">
        <v>86</v>
      </c>
      <c r="O9" s="29" t="s">
        <v>87</v>
      </c>
      <c r="P9" s="29" t="s">
        <v>88</v>
      </c>
      <c r="Q9" s="29" t="s">
        <v>76</v>
      </c>
    </row>
    <row r="10" spans="1:17" ht="26.25" customHeight="1" x14ac:dyDescent="0.85">
      <c r="A10" s="18"/>
      <c r="B10" s="30" t="s">
        <v>0</v>
      </c>
      <c r="C10" s="30">
        <f>+C11+C17+C27+C37+C53</f>
        <v>70594062</v>
      </c>
      <c r="D10" s="31">
        <f>+D11+D17+D27+D37+D53</f>
        <v>416583047.97000003</v>
      </c>
      <c r="E10" s="31">
        <f>E11+E17+E27+E37</f>
        <v>4811653.96</v>
      </c>
      <c r="F10" s="31">
        <f>F11+F17+F27+F37+F45+F78</f>
        <v>5120198.4300000006</v>
      </c>
      <c r="G10" s="31">
        <f>G11+G17+G27+G37+G45+G78+G53</f>
        <v>42317077.420000009</v>
      </c>
      <c r="H10" s="31">
        <f>H11+H17+H27+H37+H45+H78+H53</f>
        <v>0</v>
      </c>
      <c r="I10" s="31">
        <f t="shared" ref="I10:J10" si="0">I11+I17+I27+I37+I45+I78+I53</f>
        <v>0</v>
      </c>
      <c r="J10" s="31">
        <f t="shared" si="0"/>
        <v>0</v>
      </c>
      <c r="K10" s="31">
        <f>K11+K17+K27+K37+K45+K78+K53</f>
        <v>0</v>
      </c>
      <c r="L10" s="31">
        <f t="shared" ref="L10:N10" si="1">L11+L17+L27+L37+L45+L78+L53</f>
        <v>0</v>
      </c>
      <c r="M10" s="31">
        <f t="shared" si="1"/>
        <v>0</v>
      </c>
      <c r="N10" s="31">
        <f t="shared" si="1"/>
        <v>0</v>
      </c>
      <c r="O10" s="31">
        <f>O11+O17+O27+O37+O45+O78+O53</f>
        <v>0</v>
      </c>
      <c r="P10" s="30">
        <f>P11+P17+P27+P37+P45+P53</f>
        <v>0</v>
      </c>
      <c r="Q10" s="30">
        <f>SUM(E10:P10)</f>
        <v>52248929.81000001</v>
      </c>
    </row>
    <row r="11" spans="1:17" ht="26.25" customHeight="1" x14ac:dyDescent="0.85">
      <c r="A11" s="19"/>
      <c r="B11" s="32" t="s">
        <v>1</v>
      </c>
      <c r="C11" s="32">
        <f>+C12+C13+C16+C15+C14</f>
        <v>58870248</v>
      </c>
      <c r="D11" s="33">
        <f>+D12+D13+D16+D15+D14</f>
        <v>72059080.799999997</v>
      </c>
      <c r="E11" s="33">
        <f>+E12+E16+E13+E14+E15</f>
        <v>4384728.76</v>
      </c>
      <c r="F11" s="33">
        <f t="shared" ref="F11:P11" si="2">+F12+F16+F13+F14+F15</f>
        <v>4456680.9400000004</v>
      </c>
      <c r="G11" s="33">
        <f t="shared" si="2"/>
        <v>4927995.2</v>
      </c>
      <c r="H11" s="33">
        <f t="shared" si="2"/>
        <v>0</v>
      </c>
      <c r="I11" s="33">
        <f t="shared" si="2"/>
        <v>0</v>
      </c>
      <c r="J11" s="33">
        <f t="shared" si="2"/>
        <v>0</v>
      </c>
      <c r="K11" s="33">
        <f t="shared" si="2"/>
        <v>0</v>
      </c>
      <c r="L11" s="33">
        <f t="shared" si="2"/>
        <v>0</v>
      </c>
      <c r="M11" s="33">
        <f t="shared" si="2"/>
        <v>0</v>
      </c>
      <c r="N11" s="33">
        <f t="shared" si="2"/>
        <v>0</v>
      </c>
      <c r="O11" s="33">
        <f t="shared" si="2"/>
        <v>0</v>
      </c>
      <c r="P11" s="33">
        <f t="shared" si="2"/>
        <v>0</v>
      </c>
      <c r="Q11" s="33">
        <f>SUM(E11:P11)</f>
        <v>13769404.899999999</v>
      </c>
    </row>
    <row r="12" spans="1:17" ht="26.25" customHeight="1" x14ac:dyDescent="0.85">
      <c r="A12" s="20"/>
      <c r="B12" s="21" t="s">
        <v>2</v>
      </c>
      <c r="C12" s="21">
        <v>51550423</v>
      </c>
      <c r="D12" s="21">
        <v>53265423</v>
      </c>
      <c r="E12" s="21">
        <v>3800000</v>
      </c>
      <c r="F12" s="21">
        <v>3862333.33</v>
      </c>
      <c r="G12" s="21">
        <v>4279605.45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0</v>
      </c>
      <c r="N12" s="21">
        <v>0</v>
      </c>
      <c r="O12" s="21">
        <v>0</v>
      </c>
      <c r="P12" s="34">
        <v>0</v>
      </c>
      <c r="Q12" s="34">
        <f>SUM(E12:P12)</f>
        <v>11941938.780000001</v>
      </c>
    </row>
    <row r="13" spans="1:17" ht="26.25" customHeight="1" x14ac:dyDescent="0.85">
      <c r="A13" s="20"/>
      <c r="B13" s="21" t="s">
        <v>3</v>
      </c>
      <c r="C13" s="21">
        <v>264000</v>
      </c>
      <c r="D13" s="21">
        <v>11507732.800000001</v>
      </c>
      <c r="E13" s="21">
        <v>22000</v>
      </c>
      <c r="F13" s="21">
        <v>22000</v>
      </c>
      <c r="G13" s="21">
        <v>22000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34">
        <v>0</v>
      </c>
      <c r="Q13" s="34">
        <f t="shared" ref="Q13:Q15" si="3">SUM(E13:P13)</f>
        <v>66000</v>
      </c>
    </row>
    <row r="14" spans="1:17" ht="26.25" customHeight="1" x14ac:dyDescent="0.85">
      <c r="A14" s="20"/>
      <c r="B14" s="21" t="s">
        <v>4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34">
        <v>0</v>
      </c>
      <c r="Q14" s="34">
        <f t="shared" si="3"/>
        <v>0</v>
      </c>
    </row>
    <row r="15" spans="1:17" ht="26.25" customHeight="1" x14ac:dyDescent="0.85">
      <c r="A15" s="20"/>
      <c r="B15" s="21" t="s">
        <v>5</v>
      </c>
      <c r="C15" s="21">
        <v>45000</v>
      </c>
      <c r="D15" s="21">
        <v>45000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34">
        <v>0</v>
      </c>
      <c r="Q15" s="34">
        <f t="shared" si="3"/>
        <v>0</v>
      </c>
    </row>
    <row r="16" spans="1:17" ht="26.25" customHeight="1" x14ac:dyDescent="0.85">
      <c r="A16" s="20"/>
      <c r="B16" s="21" t="s">
        <v>6</v>
      </c>
      <c r="C16" s="21">
        <v>7010825</v>
      </c>
      <c r="D16" s="21">
        <v>7240925</v>
      </c>
      <c r="E16" s="21">
        <v>562728.76</v>
      </c>
      <c r="F16" s="21">
        <v>572347.61</v>
      </c>
      <c r="G16" s="21">
        <v>626389.75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34">
        <v>0</v>
      </c>
      <c r="Q16" s="34">
        <f>SUM(E16:P16)</f>
        <v>1761466.12</v>
      </c>
    </row>
    <row r="17" spans="1:17" ht="26.25" customHeight="1" x14ac:dyDescent="0.85">
      <c r="A17" s="19"/>
      <c r="B17" s="32" t="s">
        <v>7</v>
      </c>
      <c r="C17" s="32">
        <f>C18+C19+C20+C21+C22+C23+C24+C25+C26</f>
        <v>8459492</v>
      </c>
      <c r="D17" s="33">
        <f>D18+D19+D20+D21+D22+D23+D24+D25+D26</f>
        <v>333878645.17000002</v>
      </c>
      <c r="E17" s="33">
        <f>SUM(E18:E26)</f>
        <v>426925.19999999995</v>
      </c>
      <c r="F17" s="33">
        <f>SUM(F18:F26)</f>
        <v>651437.49</v>
      </c>
      <c r="G17" s="33">
        <f>SUM(G18:G26)</f>
        <v>36173397.740000002</v>
      </c>
      <c r="H17" s="33">
        <f>+H18+H20+H22+H23+H24+H19+H21+H25+H26</f>
        <v>0</v>
      </c>
      <c r="I17" s="33">
        <f>+I18+I20+I22+I23+I24+I19+I21+I25</f>
        <v>0</v>
      </c>
      <c r="J17" s="33">
        <f>+J18+J19+J20+J21+J22+J23+J24+J25+J26</f>
        <v>0</v>
      </c>
      <c r="K17" s="33">
        <f>SUM(K18:K26)</f>
        <v>0</v>
      </c>
      <c r="L17" s="33">
        <f>+L18+L20+L22+L23+L24+L19+L21+L25</f>
        <v>0</v>
      </c>
      <c r="M17" s="33">
        <f>M19+M18+M20+M21+M22+M23+M24+M25+M26</f>
        <v>0</v>
      </c>
      <c r="N17" s="33">
        <f>N19+N18+N20+N21+N22+N23+N24+N25+N26</f>
        <v>0</v>
      </c>
      <c r="O17" s="33">
        <f>O19+O18+O20+O21+O22+O23+O24+O25+O26</f>
        <v>0</v>
      </c>
      <c r="P17" s="33">
        <f>P19+P18+P20+P21+P22+P23+P24+P25+P26</f>
        <v>0</v>
      </c>
      <c r="Q17" s="33">
        <f>SUM(E17:P17)</f>
        <v>37251760.43</v>
      </c>
    </row>
    <row r="18" spans="1:17" ht="26.25" customHeight="1" x14ac:dyDescent="0.85">
      <c r="A18" s="20"/>
      <c r="B18" s="21" t="s">
        <v>8</v>
      </c>
      <c r="C18" s="21">
        <v>1530000</v>
      </c>
      <c r="D18" s="21">
        <v>1530000</v>
      </c>
      <c r="E18" s="21">
        <v>110881</v>
      </c>
      <c r="F18" s="21">
        <v>125804.05</v>
      </c>
      <c r="G18" s="21">
        <v>112529.60000000001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34">
        <v>0</v>
      </c>
      <c r="Q18" s="34">
        <f t="shared" ref="Q18:Q44" si="4">SUM(E18:P18)</f>
        <v>349214.65</v>
      </c>
    </row>
    <row r="19" spans="1:17" ht="26.25" customHeight="1" x14ac:dyDescent="0.85">
      <c r="A19" s="20"/>
      <c r="B19" s="21" t="s">
        <v>9</v>
      </c>
      <c r="C19" s="21">
        <v>150000</v>
      </c>
      <c r="D19" s="21">
        <v>150000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34">
        <v>0</v>
      </c>
      <c r="Q19" s="34">
        <f t="shared" si="4"/>
        <v>0</v>
      </c>
    </row>
    <row r="20" spans="1:17" ht="26.25" customHeight="1" x14ac:dyDescent="0.85">
      <c r="A20" s="20"/>
      <c r="B20" s="21" t="s">
        <v>10</v>
      </c>
      <c r="C20" s="21">
        <v>748400</v>
      </c>
      <c r="D20" s="21">
        <v>2248400</v>
      </c>
      <c r="E20" s="21">
        <v>7600</v>
      </c>
      <c r="F20" s="21">
        <v>21350</v>
      </c>
      <c r="G20" s="21">
        <v>22350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21">
        <v>0</v>
      </c>
      <c r="N20" s="21">
        <v>0</v>
      </c>
      <c r="O20" s="21">
        <v>0</v>
      </c>
      <c r="P20" s="34">
        <v>0</v>
      </c>
      <c r="Q20" s="34">
        <f t="shared" si="4"/>
        <v>51300</v>
      </c>
    </row>
    <row r="21" spans="1:17" ht="26.25" customHeight="1" x14ac:dyDescent="0.85">
      <c r="A21" s="20"/>
      <c r="B21" s="21" t="s">
        <v>11</v>
      </c>
      <c r="C21" s="21">
        <v>250000</v>
      </c>
      <c r="D21" s="21">
        <v>250000</v>
      </c>
      <c r="E21" s="21">
        <v>0</v>
      </c>
      <c r="F21" s="21">
        <v>0</v>
      </c>
      <c r="G21" s="21">
        <v>0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21">
        <v>0</v>
      </c>
      <c r="N21" s="21">
        <v>0</v>
      </c>
      <c r="O21" s="21">
        <v>0</v>
      </c>
      <c r="P21" s="34">
        <v>0</v>
      </c>
      <c r="Q21" s="34">
        <f t="shared" si="4"/>
        <v>0</v>
      </c>
    </row>
    <row r="22" spans="1:17" ht="26.25" customHeight="1" x14ac:dyDescent="0.85">
      <c r="A22" s="20"/>
      <c r="B22" s="21" t="s">
        <v>12</v>
      </c>
      <c r="C22" s="21">
        <v>2779874</v>
      </c>
      <c r="D22" s="21">
        <v>2979874</v>
      </c>
      <c r="E22" s="21">
        <v>180721.47</v>
      </c>
      <c r="F22" s="21">
        <v>209054.81</v>
      </c>
      <c r="G22" s="21">
        <v>194888.14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21">
        <v>0</v>
      </c>
      <c r="N22" s="21">
        <v>0</v>
      </c>
      <c r="O22" s="21">
        <v>0</v>
      </c>
      <c r="P22" s="34">
        <v>0</v>
      </c>
      <c r="Q22" s="34">
        <f t="shared" si="4"/>
        <v>584664.42000000004</v>
      </c>
    </row>
    <row r="23" spans="1:17" ht="26.25" customHeight="1" x14ac:dyDescent="0.85">
      <c r="A23" s="20"/>
      <c r="B23" s="21" t="s">
        <v>13</v>
      </c>
      <c r="C23" s="21">
        <v>1745518</v>
      </c>
      <c r="D23" s="21">
        <v>1745518</v>
      </c>
      <c r="E23" s="21">
        <v>121222.73</v>
      </c>
      <c r="F23" s="21">
        <v>121222.73</v>
      </c>
      <c r="G23" s="21">
        <v>117751.35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34">
        <v>0</v>
      </c>
      <c r="Q23" s="34">
        <f t="shared" si="4"/>
        <v>360196.81</v>
      </c>
    </row>
    <row r="24" spans="1:17" ht="26.25" customHeight="1" x14ac:dyDescent="0.85">
      <c r="A24" s="20"/>
      <c r="B24" s="22" t="s">
        <v>14</v>
      </c>
      <c r="C24" s="22">
        <v>710000</v>
      </c>
      <c r="D24" s="21">
        <v>955000</v>
      </c>
      <c r="E24" s="21">
        <v>0</v>
      </c>
      <c r="F24" s="21">
        <v>174005.9</v>
      </c>
      <c r="G24" s="21">
        <v>17352.09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34">
        <v>0</v>
      </c>
      <c r="Q24" s="34">
        <f t="shared" si="4"/>
        <v>191357.99</v>
      </c>
    </row>
    <row r="25" spans="1:17" ht="26.25" customHeight="1" x14ac:dyDescent="0.85">
      <c r="A25" s="20"/>
      <c r="B25" s="21" t="s">
        <v>15</v>
      </c>
      <c r="C25" s="21">
        <v>410000</v>
      </c>
      <c r="D25" s="21">
        <v>322734153.17000002</v>
      </c>
      <c r="E25" s="21">
        <v>6500</v>
      </c>
      <c r="F25" s="21">
        <v>0</v>
      </c>
      <c r="G25" s="21">
        <v>35708526.560000002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34">
        <v>0</v>
      </c>
      <c r="Q25" s="34">
        <f t="shared" si="4"/>
        <v>35715026.560000002</v>
      </c>
    </row>
    <row r="26" spans="1:17" ht="26.25" customHeight="1" x14ac:dyDescent="0.85">
      <c r="A26" s="20"/>
      <c r="B26" s="21" t="s">
        <v>16</v>
      </c>
      <c r="C26" s="21">
        <v>135700</v>
      </c>
      <c r="D26" s="21">
        <v>1285700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34">
        <v>0</v>
      </c>
      <c r="Q26" s="34">
        <f t="shared" si="4"/>
        <v>0</v>
      </c>
    </row>
    <row r="27" spans="1:17" ht="26.25" customHeight="1" x14ac:dyDescent="0.85">
      <c r="A27" s="19"/>
      <c r="B27" s="35" t="s">
        <v>17</v>
      </c>
      <c r="C27" s="35">
        <f>C28+C29+C30+C31+C32+C33+C34+C35+C36</f>
        <v>2434912</v>
      </c>
      <c r="D27" s="35">
        <f>D28+D29+D30+D31+D32+D33+D34+D35+D36</f>
        <v>4305912</v>
      </c>
      <c r="E27" s="35">
        <f t="shared" ref="E27:F27" si="5">+E28+E29+E30+E31+E32+E33+E34+E36</f>
        <v>0</v>
      </c>
      <c r="F27" s="35">
        <f t="shared" si="5"/>
        <v>12080</v>
      </c>
      <c r="G27" s="35">
        <f>+G28+G29+G30+G31+G32+G33+G34+G36</f>
        <v>1119142.1700000002</v>
      </c>
      <c r="H27" s="35">
        <f>+H28+H29+H30+H31+H32+H33+H34+H36+K4</f>
        <v>0</v>
      </c>
      <c r="I27" s="35">
        <f>+I28+I29+I30+I31+I32+I33+I34+I36+L4</f>
        <v>0</v>
      </c>
      <c r="J27" s="35">
        <f t="shared" ref="J27:K27" si="6">+J28+J29+J30+J31+J32+J33+J34+J36+M4</f>
        <v>0</v>
      </c>
      <c r="K27" s="35">
        <f t="shared" si="6"/>
        <v>0</v>
      </c>
      <c r="L27" s="35">
        <f>L28+L36+L29+L31+L30+L32+L33+L34+L35</f>
        <v>0</v>
      </c>
      <c r="M27" s="35">
        <f>M28+M36+M29+M31+M30+M32+M33+M34+M35</f>
        <v>0</v>
      </c>
      <c r="N27" s="35">
        <f>N28+N36+N29+N31+N30+N32+N33+N34+N35</f>
        <v>0</v>
      </c>
      <c r="O27" s="35">
        <f t="shared" ref="O27:P27" si="7">O28+O36+O29+O31+O30+O32+O33+O34+O35</f>
        <v>0</v>
      </c>
      <c r="P27" s="36">
        <f t="shared" si="7"/>
        <v>0</v>
      </c>
      <c r="Q27" s="36">
        <f>SUM(E27:P27)</f>
        <v>1131222.1700000002</v>
      </c>
    </row>
    <row r="28" spans="1:17" ht="26.25" customHeight="1" x14ac:dyDescent="0.85">
      <c r="A28" s="20"/>
      <c r="B28" s="21" t="s">
        <v>18</v>
      </c>
      <c r="C28" s="21">
        <v>187000</v>
      </c>
      <c r="D28" s="21">
        <v>187000</v>
      </c>
      <c r="E28" s="21">
        <v>0</v>
      </c>
      <c r="F28" s="21">
        <v>5000</v>
      </c>
      <c r="G28" s="21">
        <v>60102.07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34">
        <v>0</v>
      </c>
      <c r="Q28" s="34">
        <f t="shared" si="4"/>
        <v>65102.07</v>
      </c>
    </row>
    <row r="29" spans="1:17" ht="26.25" customHeight="1" x14ac:dyDescent="0.85">
      <c r="A29" s="20"/>
      <c r="B29" s="21" t="s">
        <v>19</v>
      </c>
      <c r="C29" s="21">
        <v>100000</v>
      </c>
      <c r="D29" s="21">
        <v>100000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34">
        <v>0</v>
      </c>
      <c r="Q29" s="34">
        <f t="shared" si="4"/>
        <v>0</v>
      </c>
    </row>
    <row r="30" spans="1:17" ht="26.25" customHeight="1" x14ac:dyDescent="0.85">
      <c r="A30" s="20"/>
      <c r="B30" s="21" t="s">
        <v>20</v>
      </c>
      <c r="C30" s="21">
        <v>92912</v>
      </c>
      <c r="D30" s="21">
        <v>142912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34">
        <v>0</v>
      </c>
      <c r="Q30" s="34">
        <f t="shared" si="4"/>
        <v>0</v>
      </c>
    </row>
    <row r="31" spans="1:17" ht="26.25" customHeight="1" x14ac:dyDescent="0.85">
      <c r="A31" s="20"/>
      <c r="B31" s="21" t="s">
        <v>21</v>
      </c>
      <c r="C31" s="21">
        <v>0</v>
      </c>
      <c r="D31" s="21">
        <v>0</v>
      </c>
      <c r="E31" s="21">
        <v>0</v>
      </c>
      <c r="F31" s="21">
        <v>0</v>
      </c>
      <c r="G31" s="21">
        <v>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34">
        <v>0</v>
      </c>
      <c r="Q31" s="34">
        <f t="shared" si="4"/>
        <v>0</v>
      </c>
    </row>
    <row r="32" spans="1:17" ht="26.25" customHeight="1" x14ac:dyDescent="0.85">
      <c r="A32" s="20"/>
      <c r="B32" s="21" t="s">
        <v>22</v>
      </c>
      <c r="C32" s="21">
        <v>0</v>
      </c>
      <c r="D32" s="21">
        <v>0</v>
      </c>
      <c r="E32" s="21">
        <v>0</v>
      </c>
      <c r="F32" s="21">
        <v>0</v>
      </c>
      <c r="G32" s="21">
        <v>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34">
        <v>0</v>
      </c>
      <c r="Q32" s="34">
        <f t="shared" si="4"/>
        <v>0</v>
      </c>
    </row>
    <row r="33" spans="1:17" ht="26.25" customHeight="1" x14ac:dyDescent="0.85">
      <c r="A33" s="20"/>
      <c r="B33" s="21" t="s">
        <v>23</v>
      </c>
      <c r="C33" s="21">
        <v>0</v>
      </c>
      <c r="D33" s="21">
        <v>36000</v>
      </c>
      <c r="E33" s="21">
        <v>0</v>
      </c>
      <c r="F33" s="21">
        <v>0</v>
      </c>
      <c r="G33" s="21">
        <v>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34">
        <v>0</v>
      </c>
      <c r="Q33" s="34">
        <f t="shared" si="4"/>
        <v>0</v>
      </c>
    </row>
    <row r="34" spans="1:17" ht="26.25" customHeight="1" x14ac:dyDescent="0.85">
      <c r="A34" s="20"/>
      <c r="B34" s="21" t="s">
        <v>24</v>
      </c>
      <c r="C34" s="21">
        <v>1800000</v>
      </c>
      <c r="D34" s="21">
        <v>3325000</v>
      </c>
      <c r="E34" s="21">
        <v>0</v>
      </c>
      <c r="F34" s="21">
        <v>0</v>
      </c>
      <c r="G34" s="21">
        <v>1000000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34">
        <v>0</v>
      </c>
      <c r="Q34" s="34">
        <f t="shared" si="4"/>
        <v>1000000</v>
      </c>
    </row>
    <row r="35" spans="1:17" ht="26.25" customHeight="1" x14ac:dyDescent="0.85">
      <c r="A35" s="20"/>
      <c r="B35" s="21" t="s">
        <v>25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34">
        <v>0</v>
      </c>
      <c r="Q35" s="34">
        <f t="shared" si="4"/>
        <v>0</v>
      </c>
    </row>
    <row r="36" spans="1:17" ht="26.25" customHeight="1" x14ac:dyDescent="0.85">
      <c r="A36" s="20"/>
      <c r="B36" s="21" t="s">
        <v>26</v>
      </c>
      <c r="C36" s="21">
        <v>255000</v>
      </c>
      <c r="D36" s="21">
        <v>515000</v>
      </c>
      <c r="E36" s="21">
        <v>0</v>
      </c>
      <c r="F36" s="21">
        <v>7080</v>
      </c>
      <c r="G36" s="21">
        <v>59040.1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34">
        <v>0</v>
      </c>
      <c r="Q36" s="34">
        <f t="shared" si="4"/>
        <v>66120.100000000006</v>
      </c>
    </row>
    <row r="37" spans="1:17" ht="26.25" customHeight="1" x14ac:dyDescent="0.85">
      <c r="A37" s="19"/>
      <c r="B37" s="32" t="s">
        <v>27</v>
      </c>
      <c r="C37" s="32">
        <f>C38+C39+C40+C41+C42+C43+C44</f>
        <v>0</v>
      </c>
      <c r="D37" s="33">
        <f>D38+D39+D40+D41+D42+D43+D44</f>
        <v>200000</v>
      </c>
      <c r="E37" s="33">
        <f t="shared" ref="E37:G37" si="8">+E38+E39+E40+E41+E42+E43+E44</f>
        <v>0</v>
      </c>
      <c r="F37" s="33">
        <f t="shared" si="8"/>
        <v>0</v>
      </c>
      <c r="G37" s="33">
        <f t="shared" si="8"/>
        <v>96542.31</v>
      </c>
      <c r="H37" s="33">
        <f>+H38+H39+H40+H41+H42+H43+H44</f>
        <v>0</v>
      </c>
      <c r="I37" s="33">
        <f>+I38+I39+I40+I41+I42+I43+I44</f>
        <v>0</v>
      </c>
      <c r="J37" s="33">
        <f t="shared" ref="J37:M37" si="9">+J38+J39+J40+J41+J42+J43+J44</f>
        <v>0</v>
      </c>
      <c r="K37" s="33">
        <f t="shared" si="9"/>
        <v>0</v>
      </c>
      <c r="L37" s="33">
        <f t="shared" si="9"/>
        <v>0</v>
      </c>
      <c r="M37" s="33">
        <f t="shared" si="9"/>
        <v>0</v>
      </c>
      <c r="N37" s="33">
        <v>0</v>
      </c>
      <c r="O37" s="33">
        <v>0</v>
      </c>
      <c r="P37" s="33">
        <v>0</v>
      </c>
      <c r="Q37" s="33">
        <f>SUM(E37:P37)</f>
        <v>96542.31</v>
      </c>
    </row>
    <row r="38" spans="1:17" ht="26.25" customHeight="1" x14ac:dyDescent="0.85">
      <c r="A38" s="20"/>
      <c r="B38" s="21" t="s">
        <v>28</v>
      </c>
      <c r="C38" s="21"/>
      <c r="D38" s="37">
        <v>200000</v>
      </c>
      <c r="E38" s="21">
        <v>0</v>
      </c>
      <c r="F38" s="22">
        <v>0</v>
      </c>
      <c r="G38" s="34">
        <v>96542.31</v>
      </c>
      <c r="H38" s="34">
        <v>0</v>
      </c>
      <c r="I38" s="34">
        <v>0</v>
      </c>
      <c r="J38" s="34">
        <v>0</v>
      </c>
      <c r="K38" s="34">
        <v>0</v>
      </c>
      <c r="L38" s="34"/>
      <c r="M38" s="37"/>
      <c r="N38" s="37">
        <v>0</v>
      </c>
      <c r="O38" s="37">
        <v>0</v>
      </c>
      <c r="P38" s="34">
        <v>0</v>
      </c>
      <c r="Q38" s="34">
        <f t="shared" si="4"/>
        <v>96542.31</v>
      </c>
    </row>
    <row r="39" spans="1:17" ht="26.25" customHeight="1" x14ac:dyDescent="0.85">
      <c r="A39" s="20"/>
      <c r="B39" s="21" t="s">
        <v>29</v>
      </c>
      <c r="C39" s="21">
        <v>0</v>
      </c>
      <c r="D39" s="37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37">
        <v>0</v>
      </c>
      <c r="N39" s="37">
        <v>0</v>
      </c>
      <c r="O39" s="37">
        <v>0</v>
      </c>
      <c r="P39" s="34">
        <v>0</v>
      </c>
      <c r="Q39" s="34">
        <f t="shared" si="4"/>
        <v>0</v>
      </c>
    </row>
    <row r="40" spans="1:17" ht="26.25" customHeight="1" x14ac:dyDescent="0.85">
      <c r="A40" s="20"/>
      <c r="B40" s="21" t="s">
        <v>30</v>
      </c>
      <c r="C40" s="21">
        <v>0</v>
      </c>
      <c r="D40" s="37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37">
        <v>0</v>
      </c>
      <c r="N40" s="37">
        <v>0</v>
      </c>
      <c r="O40" s="37">
        <v>0</v>
      </c>
      <c r="P40" s="34">
        <v>0</v>
      </c>
      <c r="Q40" s="34">
        <f t="shared" si="4"/>
        <v>0</v>
      </c>
    </row>
    <row r="41" spans="1:17" ht="26.25" customHeight="1" x14ac:dyDescent="0.85">
      <c r="A41" s="20"/>
      <c r="B41" s="21" t="s">
        <v>31</v>
      </c>
      <c r="C41" s="21">
        <v>0</v>
      </c>
      <c r="D41" s="37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37">
        <v>0</v>
      </c>
      <c r="N41" s="37">
        <v>0</v>
      </c>
      <c r="O41" s="37">
        <v>0</v>
      </c>
      <c r="P41" s="34">
        <v>0</v>
      </c>
      <c r="Q41" s="34">
        <f t="shared" si="4"/>
        <v>0</v>
      </c>
    </row>
    <row r="42" spans="1:17" ht="26.25" customHeight="1" x14ac:dyDescent="0.85">
      <c r="A42" s="20"/>
      <c r="B42" s="21" t="s">
        <v>32</v>
      </c>
      <c r="C42" s="21">
        <v>0</v>
      </c>
      <c r="D42" s="37">
        <v>0</v>
      </c>
      <c r="E42" s="21">
        <v>0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37">
        <v>0</v>
      </c>
      <c r="N42" s="37">
        <v>0</v>
      </c>
      <c r="O42" s="37">
        <v>0</v>
      </c>
      <c r="P42" s="34">
        <v>0</v>
      </c>
      <c r="Q42" s="34">
        <f t="shared" si="4"/>
        <v>0</v>
      </c>
    </row>
    <row r="43" spans="1:17" ht="26.25" customHeight="1" x14ac:dyDescent="0.85">
      <c r="A43" s="20"/>
      <c r="B43" s="21" t="s">
        <v>33</v>
      </c>
      <c r="C43" s="21">
        <v>0</v>
      </c>
      <c r="D43" s="37">
        <v>0</v>
      </c>
      <c r="E43" s="21">
        <v>0</v>
      </c>
      <c r="F43" s="21">
        <v>0</v>
      </c>
      <c r="G43" s="21">
        <v>0</v>
      </c>
      <c r="H43" s="21">
        <v>0</v>
      </c>
      <c r="I43" s="21">
        <v>0</v>
      </c>
      <c r="J43" s="21">
        <v>0</v>
      </c>
      <c r="K43" s="21">
        <v>0</v>
      </c>
      <c r="L43" s="21">
        <v>0</v>
      </c>
      <c r="M43" s="37">
        <v>0</v>
      </c>
      <c r="N43" s="37">
        <v>0</v>
      </c>
      <c r="O43" s="37">
        <v>0</v>
      </c>
      <c r="P43" s="34">
        <v>0</v>
      </c>
      <c r="Q43" s="34">
        <f t="shared" si="4"/>
        <v>0</v>
      </c>
    </row>
    <row r="44" spans="1:17" ht="26.25" customHeight="1" x14ac:dyDescent="0.85">
      <c r="A44" s="20"/>
      <c r="B44" s="21" t="s">
        <v>34</v>
      </c>
      <c r="C44" s="21">
        <v>0</v>
      </c>
      <c r="D44" s="37">
        <v>0</v>
      </c>
      <c r="E44" s="21">
        <v>0</v>
      </c>
      <c r="F44" s="21">
        <v>0</v>
      </c>
      <c r="G44" s="21">
        <v>0</v>
      </c>
      <c r="H44" s="21">
        <v>0</v>
      </c>
      <c r="I44" s="21">
        <v>0</v>
      </c>
      <c r="J44" s="21">
        <v>0</v>
      </c>
      <c r="K44" s="21">
        <v>0</v>
      </c>
      <c r="L44" s="21">
        <v>0</v>
      </c>
      <c r="M44" s="37">
        <v>0</v>
      </c>
      <c r="N44" s="37">
        <v>0</v>
      </c>
      <c r="O44" s="37">
        <v>0</v>
      </c>
      <c r="P44" s="34">
        <v>0</v>
      </c>
      <c r="Q44" s="34">
        <f t="shared" si="4"/>
        <v>0</v>
      </c>
    </row>
    <row r="45" spans="1:17" ht="26.25" customHeight="1" x14ac:dyDescent="0.85">
      <c r="A45" s="20"/>
      <c r="B45" s="38" t="s">
        <v>35</v>
      </c>
      <c r="C45" s="38">
        <v>0</v>
      </c>
      <c r="D45" s="38">
        <v>0</v>
      </c>
      <c r="E45" s="38">
        <f>+E46+E47+E48+E49+E50+E51+E52</f>
        <v>0</v>
      </c>
      <c r="F45" s="38">
        <f t="shared" ref="F45:M45" si="10">+F46+F47+F48+F49+F50+F51+F52</f>
        <v>0</v>
      </c>
      <c r="G45" s="38">
        <f t="shared" si="10"/>
        <v>0</v>
      </c>
      <c r="H45" s="38">
        <f t="shared" si="10"/>
        <v>0</v>
      </c>
      <c r="I45" s="38">
        <f t="shared" si="10"/>
        <v>0</v>
      </c>
      <c r="J45" s="38">
        <f t="shared" si="10"/>
        <v>0</v>
      </c>
      <c r="K45" s="38">
        <f t="shared" si="10"/>
        <v>0</v>
      </c>
      <c r="L45" s="38">
        <f t="shared" si="10"/>
        <v>0</v>
      </c>
      <c r="M45" s="38">
        <f t="shared" si="10"/>
        <v>0</v>
      </c>
      <c r="N45" s="38">
        <v>0</v>
      </c>
      <c r="O45" s="38">
        <v>0</v>
      </c>
      <c r="P45" s="38">
        <v>0</v>
      </c>
      <c r="Q45" s="38">
        <v>0</v>
      </c>
    </row>
    <row r="46" spans="1:17" ht="26.25" customHeight="1" x14ac:dyDescent="0.85">
      <c r="A46" s="19"/>
      <c r="B46" s="23" t="s">
        <v>36</v>
      </c>
      <c r="C46" s="23">
        <f ca="1">C46+C47+C48+C49+C50+C51</f>
        <v>0</v>
      </c>
      <c r="D46" s="21">
        <f ca="1">D46+D47+D48+D49+D50+D51</f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34">
        <v>0</v>
      </c>
      <c r="Q46" s="34">
        <v>0</v>
      </c>
    </row>
    <row r="47" spans="1:17" ht="26.25" customHeight="1" x14ac:dyDescent="0.85">
      <c r="A47" s="20"/>
      <c r="B47" s="21" t="s">
        <v>37</v>
      </c>
      <c r="C47" s="21">
        <f>+C48+C49+C50+C51+C52</f>
        <v>0</v>
      </c>
      <c r="D47" s="21">
        <f>+D48+D49+D50+D51+D52</f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34">
        <v>0</v>
      </c>
      <c r="Q47" s="34">
        <v>0</v>
      </c>
    </row>
    <row r="48" spans="1:17" ht="26.25" customHeight="1" x14ac:dyDescent="0.85">
      <c r="A48" s="20"/>
      <c r="B48" s="21" t="s">
        <v>38</v>
      </c>
      <c r="C48" s="21"/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34">
        <v>0</v>
      </c>
      <c r="Q48" s="34">
        <v>0</v>
      </c>
    </row>
    <row r="49" spans="1:17" ht="26.25" customHeight="1" x14ac:dyDescent="0.85">
      <c r="A49" s="20"/>
      <c r="B49" s="21" t="s">
        <v>39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34">
        <v>0</v>
      </c>
      <c r="Q49" s="34">
        <v>0</v>
      </c>
    </row>
    <row r="50" spans="1:17" ht="26.25" customHeight="1" x14ac:dyDescent="0.85">
      <c r="A50" s="20"/>
      <c r="B50" s="21" t="s">
        <v>40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34">
        <v>0</v>
      </c>
      <c r="Q50" s="34">
        <v>0</v>
      </c>
    </row>
    <row r="51" spans="1:17" ht="26.25" customHeight="1" x14ac:dyDescent="0.85">
      <c r="A51" s="20"/>
      <c r="B51" s="21" t="s">
        <v>41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34">
        <v>0</v>
      </c>
      <c r="Q51" s="34">
        <v>0</v>
      </c>
    </row>
    <row r="52" spans="1:17" ht="26.25" customHeight="1" x14ac:dyDescent="0.85">
      <c r="A52" s="20"/>
      <c r="B52" s="21" t="s">
        <v>42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34">
        <v>0</v>
      </c>
      <c r="Q52" s="34">
        <v>0</v>
      </c>
    </row>
    <row r="53" spans="1:17" ht="26.25" customHeight="1" x14ac:dyDescent="0.85">
      <c r="A53" s="19"/>
      <c r="B53" s="38" t="s">
        <v>43</v>
      </c>
      <c r="C53" s="38">
        <f>+C54+C55+C58+C61+C56</f>
        <v>829410</v>
      </c>
      <c r="D53" s="38">
        <f>+D54+D55+D58+D61+D56+D57+D59+D60+D62</f>
        <v>6139410</v>
      </c>
      <c r="E53" s="38">
        <v>0</v>
      </c>
      <c r="F53" s="38">
        <f>F54+F55+F56+F57+F58+F59+F60+F61+F62</f>
        <v>0</v>
      </c>
      <c r="G53" s="38">
        <f>G54+G55+G56+G57+G58+G59+G60+G61+G62</f>
        <v>0</v>
      </c>
      <c r="H53" s="38">
        <f>H54+H55+H56+H57+H58+H59+H60+H61+H62</f>
        <v>0</v>
      </c>
      <c r="I53" s="38">
        <f t="shared" ref="I53:P53" si="11">I54+I55+I56+I57+I58+I59+I60+I61+I62</f>
        <v>0</v>
      </c>
      <c r="J53" s="38">
        <f t="shared" si="11"/>
        <v>0</v>
      </c>
      <c r="K53" s="38">
        <f t="shared" si="11"/>
        <v>0</v>
      </c>
      <c r="L53" s="38">
        <f t="shared" si="11"/>
        <v>0</v>
      </c>
      <c r="M53" s="38">
        <f t="shared" si="11"/>
        <v>0</v>
      </c>
      <c r="N53" s="38">
        <f t="shared" si="11"/>
        <v>0</v>
      </c>
      <c r="O53" s="38">
        <f t="shared" si="11"/>
        <v>0</v>
      </c>
      <c r="P53" s="38">
        <f t="shared" si="11"/>
        <v>0</v>
      </c>
      <c r="Q53" s="38">
        <f>SUM(E53:P53)</f>
        <v>0</v>
      </c>
    </row>
    <row r="54" spans="1:17" ht="26.25" customHeight="1" x14ac:dyDescent="0.85">
      <c r="A54" s="20"/>
      <c r="B54" s="21" t="s">
        <v>44</v>
      </c>
      <c r="C54" s="21">
        <v>775500</v>
      </c>
      <c r="D54" s="21">
        <v>1545500</v>
      </c>
      <c r="E54" s="21">
        <v>0</v>
      </c>
      <c r="F54" s="21">
        <v>0</v>
      </c>
      <c r="G54" s="21">
        <v>0</v>
      </c>
      <c r="H54" s="34">
        <v>0</v>
      </c>
      <c r="I54" s="34">
        <v>0</v>
      </c>
      <c r="J54" s="34">
        <v>0</v>
      </c>
      <c r="K54" s="34">
        <v>0</v>
      </c>
      <c r="L54" s="34">
        <v>0</v>
      </c>
      <c r="M54" s="21">
        <v>0</v>
      </c>
      <c r="N54" s="21">
        <v>0</v>
      </c>
      <c r="O54" s="21">
        <v>0</v>
      </c>
      <c r="P54" s="34">
        <v>0</v>
      </c>
      <c r="Q54" s="34">
        <f t="shared" ref="Q54:Q62" si="12">SUM(E54:P54)</f>
        <v>0</v>
      </c>
    </row>
    <row r="55" spans="1:17" ht="26.25" customHeight="1" x14ac:dyDescent="0.85">
      <c r="A55" s="20"/>
      <c r="B55" s="21" t="s">
        <v>45</v>
      </c>
      <c r="C55" s="21">
        <v>0</v>
      </c>
      <c r="D55" s="21">
        <v>860000</v>
      </c>
      <c r="E55" s="21">
        <v>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34">
        <v>0</v>
      </c>
      <c r="Q55" s="34">
        <f t="shared" si="12"/>
        <v>0</v>
      </c>
    </row>
    <row r="56" spans="1:17" ht="26.25" customHeight="1" x14ac:dyDescent="0.85">
      <c r="A56" s="20"/>
      <c r="B56" s="21" t="s">
        <v>46</v>
      </c>
      <c r="C56" s="21">
        <v>0</v>
      </c>
      <c r="D56" s="21">
        <v>0</v>
      </c>
      <c r="E56" s="21">
        <v>0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34">
        <v>0</v>
      </c>
      <c r="Q56" s="34">
        <f t="shared" si="12"/>
        <v>0</v>
      </c>
    </row>
    <row r="57" spans="1:17" ht="26.25" customHeight="1" x14ac:dyDescent="0.85">
      <c r="A57" s="20"/>
      <c r="B57" s="21" t="s">
        <v>47</v>
      </c>
      <c r="C57" s="21">
        <v>0</v>
      </c>
      <c r="D57" s="21">
        <v>3000000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34">
        <v>0</v>
      </c>
      <c r="Q57" s="34">
        <f t="shared" si="12"/>
        <v>0</v>
      </c>
    </row>
    <row r="58" spans="1:17" ht="26.25" customHeight="1" x14ac:dyDescent="0.85">
      <c r="A58" s="20"/>
      <c r="B58" s="21" t="s">
        <v>48</v>
      </c>
      <c r="C58" s="21">
        <v>0</v>
      </c>
      <c r="D58" s="21">
        <v>680000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34">
        <v>0</v>
      </c>
      <c r="Q58" s="34">
        <f t="shared" si="12"/>
        <v>0</v>
      </c>
    </row>
    <row r="59" spans="1:17" ht="26.25" customHeight="1" x14ac:dyDescent="0.85">
      <c r="A59" s="20"/>
      <c r="B59" s="21" t="s">
        <v>49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34">
        <v>0</v>
      </c>
      <c r="Q59" s="34">
        <f t="shared" si="12"/>
        <v>0</v>
      </c>
    </row>
    <row r="60" spans="1:17" ht="26.25" customHeight="1" x14ac:dyDescent="0.85">
      <c r="A60" s="20"/>
      <c r="B60" s="21" t="s">
        <v>50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34">
        <v>0</v>
      </c>
      <c r="Q60" s="34">
        <f t="shared" si="12"/>
        <v>0</v>
      </c>
    </row>
    <row r="61" spans="1:17" ht="26.25" customHeight="1" x14ac:dyDescent="0.85">
      <c r="A61" s="20"/>
      <c r="B61" s="21" t="s">
        <v>51</v>
      </c>
      <c r="C61" s="21">
        <v>53910</v>
      </c>
      <c r="D61" s="21">
        <v>53910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34">
        <v>0</v>
      </c>
      <c r="Q61" s="34">
        <f t="shared" si="12"/>
        <v>0</v>
      </c>
    </row>
    <row r="62" spans="1:17" ht="26.25" customHeight="1" x14ac:dyDescent="0.85">
      <c r="A62" s="20"/>
      <c r="B62" s="21" t="s">
        <v>52</v>
      </c>
      <c r="C62" s="21">
        <v>0</v>
      </c>
      <c r="D62" s="21"/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34">
        <v>0</v>
      </c>
      <c r="Q62" s="34">
        <f t="shared" si="12"/>
        <v>0</v>
      </c>
    </row>
    <row r="63" spans="1:17" ht="26.25" customHeight="1" x14ac:dyDescent="0.85">
      <c r="A63" s="19"/>
      <c r="B63" s="38" t="s">
        <v>53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v>0</v>
      </c>
    </row>
    <row r="64" spans="1:17" ht="26.25" customHeight="1" x14ac:dyDescent="0.85">
      <c r="A64" s="20"/>
      <c r="B64" s="24" t="s">
        <v>54</v>
      </c>
      <c r="C64" s="24">
        <v>0</v>
      </c>
      <c r="D64" s="21">
        <v>0</v>
      </c>
      <c r="E64" s="21">
        <v>0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34">
        <v>0</v>
      </c>
      <c r="Q64" s="34">
        <v>0</v>
      </c>
    </row>
    <row r="65" spans="1:17" ht="26.25" customHeight="1" x14ac:dyDescent="0.85">
      <c r="A65" s="20"/>
      <c r="B65" s="24" t="s">
        <v>55</v>
      </c>
      <c r="C65" s="24">
        <v>0</v>
      </c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34">
        <v>0</v>
      </c>
      <c r="Q65" s="34">
        <v>0</v>
      </c>
    </row>
    <row r="66" spans="1:17" ht="26.25" customHeight="1" x14ac:dyDescent="0.85">
      <c r="A66" s="20"/>
      <c r="B66" s="24" t="s">
        <v>56</v>
      </c>
      <c r="C66" s="24">
        <v>0</v>
      </c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34">
        <v>0</v>
      </c>
      <c r="Q66" s="34">
        <v>0</v>
      </c>
    </row>
    <row r="67" spans="1:17" ht="46.5" customHeight="1" x14ac:dyDescent="0.85">
      <c r="A67" s="39"/>
      <c r="B67" s="24" t="s">
        <v>57</v>
      </c>
      <c r="C67" s="24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34">
        <v>0</v>
      </c>
      <c r="Q67" s="34">
        <v>0</v>
      </c>
    </row>
    <row r="68" spans="1:17" ht="26.25" customHeight="1" x14ac:dyDescent="0.85">
      <c r="A68" s="19"/>
      <c r="B68" s="38" t="s">
        <v>58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/>
      <c r="M68" s="38"/>
      <c r="N68" s="38"/>
      <c r="O68" s="38"/>
      <c r="P68" s="38"/>
      <c r="Q68" s="38"/>
    </row>
    <row r="69" spans="1:17" ht="26.25" customHeight="1" x14ac:dyDescent="0.85">
      <c r="A69" s="20"/>
      <c r="B69" s="24" t="s">
        <v>59</v>
      </c>
      <c r="C69" s="24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34">
        <v>0</v>
      </c>
      <c r="Q69" s="34">
        <v>0</v>
      </c>
    </row>
    <row r="70" spans="1:17" ht="26.25" customHeight="1" x14ac:dyDescent="0.85">
      <c r="A70" s="20"/>
      <c r="B70" s="24" t="s">
        <v>60</v>
      </c>
      <c r="C70" s="24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34">
        <v>0</v>
      </c>
      <c r="Q70" s="34">
        <v>0</v>
      </c>
    </row>
    <row r="71" spans="1:17" ht="26.25" customHeight="1" x14ac:dyDescent="0.85">
      <c r="A71" s="19"/>
      <c r="B71" s="38" t="s">
        <v>61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/>
      <c r="M71" s="38"/>
      <c r="N71" s="38"/>
      <c r="O71" s="38"/>
      <c r="P71" s="38"/>
      <c r="Q71" s="38"/>
    </row>
    <row r="72" spans="1:17" ht="26.25" customHeight="1" x14ac:dyDescent="0.85">
      <c r="A72" s="20"/>
      <c r="B72" s="24" t="s">
        <v>62</v>
      </c>
      <c r="C72" s="24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34">
        <v>0</v>
      </c>
      <c r="Q72" s="34">
        <v>0</v>
      </c>
    </row>
    <row r="73" spans="1:17" ht="26.25" customHeight="1" x14ac:dyDescent="0.85">
      <c r="A73" s="20"/>
      <c r="B73" s="24" t="s">
        <v>63</v>
      </c>
      <c r="C73" s="24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34">
        <v>0</v>
      </c>
      <c r="Q73" s="34">
        <v>0</v>
      </c>
    </row>
    <row r="74" spans="1:17" ht="26.25" customHeight="1" x14ac:dyDescent="0.85">
      <c r="A74" s="20"/>
      <c r="B74" s="24" t="s">
        <v>64</v>
      </c>
      <c r="C74" s="24">
        <v>0</v>
      </c>
      <c r="D74" s="21">
        <v>0</v>
      </c>
      <c r="E74" s="21">
        <v>0</v>
      </c>
      <c r="F74" s="21">
        <v>0</v>
      </c>
      <c r="G74" s="21">
        <v>0</v>
      </c>
      <c r="H74" s="21">
        <v>0</v>
      </c>
      <c r="I74" s="21">
        <v>0</v>
      </c>
      <c r="J74" s="21">
        <v>0</v>
      </c>
      <c r="K74" s="21">
        <v>0</v>
      </c>
      <c r="L74" s="21">
        <v>0</v>
      </c>
      <c r="M74" s="21">
        <v>0</v>
      </c>
      <c r="N74" s="21">
        <v>0</v>
      </c>
      <c r="O74" s="21">
        <v>0</v>
      </c>
      <c r="P74" s="34">
        <v>0</v>
      </c>
      <c r="Q74" s="34">
        <v>0</v>
      </c>
    </row>
    <row r="75" spans="1:17" ht="26.25" customHeight="1" x14ac:dyDescent="0.85">
      <c r="A75" s="18"/>
      <c r="B75" s="38" t="s">
        <v>67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</row>
    <row r="76" spans="1:17" ht="26.25" customHeight="1" x14ac:dyDescent="0.85">
      <c r="A76" s="19"/>
      <c r="B76" s="40" t="s">
        <v>68</v>
      </c>
      <c r="C76" s="40">
        <v>0</v>
      </c>
      <c r="D76" s="40">
        <v>0</v>
      </c>
      <c r="E76" s="40">
        <v>0</v>
      </c>
      <c r="F76" s="40">
        <v>0</v>
      </c>
      <c r="G76" s="40">
        <v>0</v>
      </c>
      <c r="H76" s="40">
        <v>0</v>
      </c>
      <c r="I76" s="40">
        <v>0</v>
      </c>
      <c r="J76" s="40">
        <v>0</v>
      </c>
      <c r="K76" s="40">
        <v>0</v>
      </c>
      <c r="L76" s="40">
        <v>0</v>
      </c>
      <c r="M76" s="40">
        <v>0</v>
      </c>
      <c r="N76" s="40">
        <v>0</v>
      </c>
      <c r="O76" s="40">
        <v>0</v>
      </c>
      <c r="P76" s="34">
        <v>0</v>
      </c>
      <c r="Q76" s="34">
        <v>0</v>
      </c>
    </row>
    <row r="77" spans="1:17" ht="26.25" customHeight="1" x14ac:dyDescent="0.85">
      <c r="A77" s="20"/>
      <c r="B77" s="40" t="s">
        <v>69</v>
      </c>
      <c r="C77" s="24">
        <v>0</v>
      </c>
      <c r="D77" s="40">
        <v>0</v>
      </c>
      <c r="E77" s="40">
        <v>0</v>
      </c>
      <c r="F77" s="40">
        <v>0</v>
      </c>
      <c r="G77" s="40">
        <v>0</v>
      </c>
      <c r="H77" s="40">
        <v>0</v>
      </c>
      <c r="I77" s="40">
        <v>0</v>
      </c>
      <c r="J77" s="40">
        <v>0</v>
      </c>
      <c r="K77" s="40">
        <v>0</v>
      </c>
      <c r="L77" s="40">
        <v>0</v>
      </c>
      <c r="M77" s="40">
        <v>0</v>
      </c>
      <c r="N77" s="40">
        <v>0</v>
      </c>
      <c r="O77" s="40">
        <v>0</v>
      </c>
      <c r="P77" s="34">
        <v>0</v>
      </c>
      <c r="Q77" s="34">
        <v>0</v>
      </c>
    </row>
    <row r="78" spans="1:17" ht="26.25" customHeight="1" x14ac:dyDescent="0.85">
      <c r="A78" s="20"/>
      <c r="B78" s="40" t="s">
        <v>70</v>
      </c>
      <c r="C78" s="24">
        <v>0</v>
      </c>
      <c r="D78" s="40">
        <v>0</v>
      </c>
      <c r="E78" s="40">
        <v>0</v>
      </c>
      <c r="F78" s="40">
        <v>0</v>
      </c>
      <c r="G78" s="40">
        <v>0</v>
      </c>
      <c r="H78" s="40">
        <v>0</v>
      </c>
      <c r="I78" s="40">
        <v>0</v>
      </c>
      <c r="J78" s="40">
        <v>0</v>
      </c>
      <c r="K78" s="40">
        <v>0</v>
      </c>
      <c r="L78" s="40">
        <v>0</v>
      </c>
      <c r="M78" s="40">
        <v>0</v>
      </c>
      <c r="N78" s="40">
        <v>0</v>
      </c>
      <c r="O78" s="40">
        <v>0</v>
      </c>
      <c r="P78" s="34">
        <v>0</v>
      </c>
      <c r="Q78" s="34">
        <v>0</v>
      </c>
    </row>
    <row r="79" spans="1:17" ht="26.25" customHeight="1" x14ac:dyDescent="0.85">
      <c r="A79" s="19"/>
      <c r="B79" s="38" t="s">
        <v>71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</row>
    <row r="80" spans="1:17" ht="26.25" customHeight="1" x14ac:dyDescent="0.85">
      <c r="A80" s="20"/>
      <c r="B80" s="24" t="s">
        <v>72</v>
      </c>
      <c r="C80" s="24">
        <v>0</v>
      </c>
      <c r="D80" s="21">
        <v>0</v>
      </c>
      <c r="E80" s="21">
        <v>0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34">
        <v>0</v>
      </c>
      <c r="Q80" s="34">
        <v>0</v>
      </c>
    </row>
    <row r="81" spans="1:17" ht="26.25" customHeight="1" x14ac:dyDescent="0.85">
      <c r="A81" s="20"/>
      <c r="B81" s="24" t="s">
        <v>73</v>
      </c>
      <c r="C81" s="24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34">
        <v>0</v>
      </c>
      <c r="Q81" s="34">
        <v>0</v>
      </c>
    </row>
    <row r="82" spans="1:17" ht="26.25" customHeight="1" x14ac:dyDescent="0.85">
      <c r="A82" s="19"/>
      <c r="B82" s="38" t="s">
        <v>74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</row>
    <row r="83" spans="1:17" ht="26.25" customHeight="1" x14ac:dyDescent="0.85">
      <c r="A83" s="20"/>
      <c r="B83" s="24" t="s">
        <v>75</v>
      </c>
      <c r="C83" s="24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34">
        <v>0</v>
      </c>
      <c r="Q83" s="34">
        <v>0</v>
      </c>
    </row>
    <row r="84" spans="1:17" s="3" customFormat="1" ht="26.25" customHeight="1" x14ac:dyDescent="0.8">
      <c r="A84" s="41"/>
      <c r="B84" s="42" t="s">
        <v>65</v>
      </c>
      <c r="C84" s="42">
        <f>+C11+C17+C27+C37+C53</f>
        <v>70594062</v>
      </c>
      <c r="D84" s="42">
        <f>+D11+D17+D27+D37+D53</f>
        <v>416583047.97000003</v>
      </c>
      <c r="E84" s="42">
        <f t="shared" ref="E84:P84" si="13">+E11+E17+E27+E37+E53</f>
        <v>4811653.96</v>
      </c>
      <c r="F84" s="42">
        <f t="shared" si="13"/>
        <v>5120198.4300000006</v>
      </c>
      <c r="G84" s="42">
        <f t="shared" si="13"/>
        <v>42317077.420000009</v>
      </c>
      <c r="H84" s="42">
        <f t="shared" si="13"/>
        <v>0</v>
      </c>
      <c r="I84" s="42">
        <f t="shared" si="13"/>
        <v>0</v>
      </c>
      <c r="J84" s="42">
        <f t="shared" si="13"/>
        <v>0</v>
      </c>
      <c r="K84" s="42">
        <f t="shared" si="13"/>
        <v>0</v>
      </c>
      <c r="L84" s="42">
        <f t="shared" si="13"/>
        <v>0</v>
      </c>
      <c r="M84" s="42">
        <f t="shared" si="13"/>
        <v>0</v>
      </c>
      <c r="N84" s="42">
        <f t="shared" si="13"/>
        <v>0</v>
      </c>
      <c r="O84" s="42">
        <f t="shared" si="13"/>
        <v>0</v>
      </c>
      <c r="P84" s="42">
        <f t="shared" si="13"/>
        <v>0</v>
      </c>
      <c r="Q84" s="42">
        <f>+Q11+Q17+Q27+Q37+Q53</f>
        <v>52248929.810000002</v>
      </c>
    </row>
    <row r="85" spans="1:17" s="4" customFormat="1" ht="27.75" customHeight="1" x14ac:dyDescent="0.25">
      <c r="B85" s="44" t="s">
        <v>96</v>
      </c>
      <c r="C85" s="44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</row>
    <row r="86" spans="1:17" s="4" customFormat="1" ht="27.75" customHeight="1" x14ac:dyDescent="0.25">
      <c r="B86" s="44" t="s">
        <v>113</v>
      </c>
      <c r="C86" s="44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</row>
    <row r="87" spans="1:17" s="4" customFormat="1" ht="27.75" customHeight="1" x14ac:dyDescent="0.25">
      <c r="B87" s="44" t="s">
        <v>114</v>
      </c>
      <c r="C87" s="4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</row>
    <row r="88" spans="1:17" s="4" customFormat="1" ht="27.75" customHeight="1" x14ac:dyDescent="0.25">
      <c r="B88" s="5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</row>
    <row r="89" spans="1:17" s="4" customFormat="1" ht="27.75" customHeight="1" x14ac:dyDescent="0.25">
      <c r="B89" s="45" t="s">
        <v>110</v>
      </c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</row>
    <row r="90" spans="1:17" s="4" customFormat="1" ht="27.75" customHeight="1" x14ac:dyDescent="0.25">
      <c r="B90" s="45" t="s">
        <v>111</v>
      </c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</row>
    <row r="91" spans="1:17" s="4" customFormat="1" ht="27.75" customHeight="1" x14ac:dyDescent="0.25">
      <c r="B91" s="45" t="s">
        <v>112</v>
      </c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</row>
    <row r="92" spans="1:17" s="4" customFormat="1" ht="27.75" customHeight="1" x14ac:dyDescent="0.25">
      <c r="B92" s="7" t="s">
        <v>97</v>
      </c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</row>
    <row r="93" spans="1:17" s="4" customFormat="1" ht="27.75" customHeight="1" x14ac:dyDescent="0.25">
      <c r="B93" s="7" t="s">
        <v>98</v>
      </c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</row>
    <row r="94" spans="1:17" s="4" customFormat="1" ht="27.75" customHeight="1" x14ac:dyDescent="0.25">
      <c r="B94" s="7" t="s">
        <v>99</v>
      </c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</row>
    <row r="95" spans="1:17" s="4" customFormat="1" ht="27.75" customHeight="1" x14ac:dyDescent="0.25">
      <c r="B95" s="7" t="s">
        <v>100</v>
      </c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</row>
    <row r="96" spans="1:17" s="4" customFormat="1" ht="27.75" customHeight="1" x14ac:dyDescent="0.25">
      <c r="B96" s="7" t="s">
        <v>101</v>
      </c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</row>
    <row r="97" spans="2:17" s="4" customFormat="1" ht="27.75" customHeight="1" x14ac:dyDescent="0.25">
      <c r="B97" s="7" t="s">
        <v>102</v>
      </c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</row>
    <row r="98" spans="2:17" s="4" customFormat="1" ht="27.75" customHeight="1" x14ac:dyDescent="0.25">
      <c r="B98" s="8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</row>
    <row r="99" spans="2:17" s="7" customFormat="1" ht="27.75" customHeight="1" x14ac:dyDescent="0.25">
      <c r="D99" s="9"/>
      <c r="E99" s="9"/>
      <c r="F99" s="10"/>
      <c r="G99" s="10"/>
      <c r="H99" s="10"/>
      <c r="I99" s="10"/>
      <c r="J99" s="10"/>
    </row>
    <row r="100" spans="2:17" s="7" customFormat="1" ht="27.75" customHeight="1" x14ac:dyDescent="0.25">
      <c r="B100" s="11" t="s">
        <v>103</v>
      </c>
      <c r="D100" s="12"/>
      <c r="E100" s="5"/>
      <c r="G100" s="59" t="s">
        <v>104</v>
      </c>
      <c r="H100" s="59"/>
      <c r="I100" s="59"/>
    </row>
    <row r="101" spans="2:17" s="7" customFormat="1" ht="27.75" customHeight="1" x14ac:dyDescent="0.25">
      <c r="B101" s="13"/>
      <c r="D101" s="12"/>
      <c r="E101" s="5"/>
      <c r="G101" s="55"/>
      <c r="H101" s="55"/>
      <c r="I101" s="55"/>
    </row>
    <row r="102" spans="2:17" s="7" customFormat="1" ht="27.75" customHeight="1" x14ac:dyDescent="0.25">
      <c r="B102" s="14"/>
      <c r="D102" s="5"/>
      <c r="E102" s="5"/>
      <c r="G102" s="56"/>
      <c r="H102" s="56"/>
      <c r="I102" s="56"/>
    </row>
    <row r="103" spans="2:17" s="7" customFormat="1" ht="27.75" customHeight="1" x14ac:dyDescent="0.25">
      <c r="B103" s="15" t="s">
        <v>105</v>
      </c>
      <c r="D103" s="16"/>
      <c r="E103" s="16"/>
      <c r="G103" s="57" t="s">
        <v>106</v>
      </c>
      <c r="H103" s="57"/>
      <c r="I103" s="57"/>
    </row>
    <row r="104" spans="2:17" s="7" customFormat="1" ht="27.75" customHeight="1" x14ac:dyDescent="0.25">
      <c r="B104" s="11" t="s">
        <v>107</v>
      </c>
      <c r="D104" s="17"/>
      <c r="E104" s="5"/>
      <c r="G104" s="58" t="s">
        <v>108</v>
      </c>
      <c r="H104" s="58"/>
      <c r="I104" s="58"/>
    </row>
  </sheetData>
  <mergeCells count="17">
    <mergeCell ref="G101:I102"/>
    <mergeCell ref="G103:I103"/>
    <mergeCell ref="G104:I104"/>
    <mergeCell ref="G100:I100"/>
    <mergeCell ref="A2:N2"/>
    <mergeCell ref="A3:N3"/>
    <mergeCell ref="A4:N4"/>
    <mergeCell ref="A8:A9"/>
    <mergeCell ref="B8:B9"/>
    <mergeCell ref="C8:C9"/>
    <mergeCell ref="D8:D9"/>
    <mergeCell ref="E8:Q8"/>
    <mergeCell ref="O4:P4"/>
    <mergeCell ref="A5:N5"/>
    <mergeCell ref="O5:P5"/>
    <mergeCell ref="A6:N6"/>
    <mergeCell ref="O6:P6"/>
  </mergeCells>
  <printOptions horizontalCentered="1"/>
  <pageMargins left="0" right="0" top="0.59055118110236227" bottom="0" header="0.31496062992125984" footer="0"/>
  <pageSetup paperSize="3" scale="44" fitToHeight="0" orientation="landscape" r:id="rId1"/>
  <ignoredErrors>
    <ignoredError sqref="Q12:Q55 Q56:Q61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Aprobado-Ejec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Brenda Matos</cp:lastModifiedBy>
  <cp:lastPrinted>2023-04-11T17:02:53Z</cp:lastPrinted>
  <dcterms:created xsi:type="dcterms:W3CDTF">2021-07-29T18:58:50Z</dcterms:created>
  <dcterms:modified xsi:type="dcterms:W3CDTF">2023-04-11T17:02:59Z</dcterms:modified>
</cp:coreProperties>
</file>