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Octubre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G14" i="1"/>
  <c r="E14" i="1"/>
  <c r="L13" i="1"/>
  <c r="K13" i="1"/>
  <c r="J13" i="1"/>
  <c r="I13" i="1"/>
  <c r="H13" i="1"/>
  <c r="F13" i="1" s="1"/>
  <c r="N13" i="1" s="1"/>
  <c r="L12" i="1"/>
  <c r="K12" i="1"/>
  <c r="J12" i="1"/>
  <c r="I12" i="1"/>
  <c r="H12" i="1"/>
  <c r="F12" i="1" s="1"/>
  <c r="N12" i="1" s="1"/>
  <c r="L11" i="1"/>
  <c r="K11" i="1"/>
  <c r="J11" i="1"/>
  <c r="I11" i="1"/>
  <c r="H11" i="1"/>
  <c r="F11" i="1" s="1"/>
  <c r="N11" i="1" s="1"/>
  <c r="L10" i="1"/>
  <c r="K10" i="1"/>
  <c r="J10" i="1"/>
  <c r="I10" i="1"/>
  <c r="H10" i="1"/>
  <c r="F10" i="1" l="1"/>
  <c r="N10" i="1" s="1"/>
  <c r="N14" i="1" s="1"/>
  <c r="I14" i="1"/>
  <c r="L14" i="1"/>
  <c r="J14" i="1"/>
  <c r="K14" i="1"/>
  <c r="F14" i="1"/>
  <c r="H14" i="1"/>
</calcChain>
</file>

<file path=xl/sharedStrings.xml><?xml version="1.0" encoding="utf-8"?>
<sst xmlns="http://schemas.openxmlformats.org/spreadsheetml/2006/main" count="27" uniqueCount="24">
  <si>
    <t>INSTITUTO GEOGRÁFICO NACIONAL - JOSE JOAQUIN HUNGRIA MORELL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</si>
  <si>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</si>
  <si>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</si>
  <si>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</si>
  <si>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</si>
  <si>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</si>
  <si>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</si>
  <si>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</si>
  <si>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</si>
  <si>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</si>
  <si>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</si>
  <si>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</si>
  <si>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</si>
  <si>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</si>
  <si>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>Director de Normas y Servicios de Inf.</t>
  </si>
  <si>
    <t xml:space="preserve">CONTRATADO </t>
  </si>
  <si>
    <t>Encargado de Servicios Generales</t>
  </si>
  <si>
    <t>NÓMINA DE PAGO PERSONAL CONTRATADO - OCTUBRE 2016</t>
  </si>
  <si>
    <t>Pedro Luis Gagoc Clérigo</t>
  </si>
  <si>
    <t>Víctor Spencer De La Rosa Villanueva</t>
  </si>
  <si>
    <t>Laura Isabel Guzmán Aybar</t>
  </si>
  <si>
    <t>Gregorio Antonio González Vargas</t>
  </si>
  <si>
    <t>Analista de Planificación</t>
  </si>
  <si>
    <t>Soporte Técnico Informático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</si>
</sst>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 vertical="center"/>
    </xf>
    <xf numFmtId="43" fontId="5" fillId="0" borderId="5" xfId="1" applyFont="1" applyFill="1" applyBorder="1" applyAlignment="1">
      <alignment horizontal="right"/>
    </xf>
    <xf numFmtId="43" fontId="5" fillId="0" borderId="6" xfId="1" applyFont="1" applyFill="1" applyBorder="1" applyAlignment="1">
      <alignment horizontal="right"/>
    </xf>
    <xf numFmtId="43" fontId="7" fillId="0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3" fontId="5" fillId="0" borderId="9" xfId="1" applyFont="1" applyFill="1" applyBorder="1" applyAlignment="1">
      <alignment horizontal="right"/>
    </xf>
    <xf numFmtId="43" fontId="5" fillId="0" borderId="10" xfId="1" applyFont="1" applyFill="1" applyBorder="1" applyAlignment="1">
      <alignment horizontal="right"/>
    </xf>
    <xf numFmtId="43" fontId="7" fillId="0" borderId="10" xfId="1" applyFont="1" applyFill="1" applyBorder="1" applyAlignment="1">
      <alignment horizontal="right"/>
    </xf>
    <xf numFmtId="43" fontId="7" fillId="0" borderId="11" xfId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10" xfId="0" applyFont="1" applyFill="1" applyBorder="1" applyAlignment="1"/>
    <xf numFmtId="0" fontId="5" fillId="0" borderId="13" xfId="0" applyFont="1" applyFill="1" applyBorder="1" applyAlignment="1"/>
    <xf numFmtId="0" fontId="6" fillId="0" borderId="0" xfId="0" applyFont="1" applyFill="1" applyBorder="1" applyAlignment="1"/>
    <xf numFmtId="43" fontId="6" fillId="0" borderId="12" xfId="0" applyNumberFormat="1" applyFont="1" applyFill="1" applyBorder="1" applyAlignment="1"/>
    <xf numFmtId="43" fontId="6" fillId="0" borderId="13" xfId="0" applyNumberFormat="1" applyFont="1" applyFill="1" applyBorder="1" applyAlignment="1"/>
    <xf numFmtId="43" fontId="6" fillId="0" borderId="14" xfId="0" applyNumberFormat="1" applyFont="1" applyFill="1" applyBorder="1" applyAlignment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57150</xdr:rowOff>
    </xdr:from>
    <xdr:to>
      <xdr:col>6</xdr:col>
      <xdr:colOff>47625</xdr:colOff>
      <xdr:row>5</xdr:row>
      <xdr:rowOff>11381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0385FA17-4128-45D9-95A4-7253876363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57150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4"/>
  <sheetViews>
    <sheetView tabSelected="1" workbookViewId="0">
      <selection activeCell="E1" sqref="E1"/>
    </sheetView>
  </sheetViews>
  <sheetFormatPr baseColWidth="10" defaultRowHeight="15" x14ac:dyDescent="0.25"/>
  <cols>
    <col min="1" max="1" width="2" bestFit="1" customWidth="1"/>
    <col min="2" max="2" width="34" bestFit="1" customWidth="1"/>
    <col min="3" max="3" width="34.5703125" bestFit="1" customWidth="1"/>
    <col min="4" max="4" width="13.85546875" bestFit="1" customWidth="1"/>
    <col min="5" max="5" width="15.28515625" bestFit="1" customWidth="1"/>
    <col min="8" max="8" width="13.140625" bestFit="1" customWidth="1"/>
    <col min="9" max="9" width="12.7109375" bestFit="1" customWidth="1"/>
    <col min="10" max="10" width="13.7109375" bestFit="1" customWidth="1"/>
    <col min="11" max="11" width="14.140625" bestFit="1" customWidth="1"/>
    <col min="12" max="12" width="14.28515625" bestFit="1" customWidth="1"/>
    <col min="13" max="13" width="22.5703125" bestFit="1" customWidth="1"/>
    <col min="14" max="14" width="11.85546875" bestFit="1" customWidth="1"/>
  </cols>
  <sheetData>
    <row r="6" spans="1:14" x14ac:dyDescent="0.25">
      <c r="A6" s="22"/>
      <c r="B6" s="22"/>
      <c r="C6" s="31" t="s">
        <v>0</v>
      </c>
      <c r="D6" s="31"/>
      <c r="E6" s="31"/>
      <c r="F6" s="31"/>
      <c r="G6" s="31"/>
      <c r="H6" s="31"/>
      <c r="I6" s="31"/>
      <c r="J6" s="31"/>
      <c r="K6" s="22"/>
      <c r="L6" s="22"/>
      <c r="M6" s="22"/>
      <c r="N6" s="22"/>
    </row>
    <row r="7" spans="1:14" x14ac:dyDescent="0.25">
      <c r="A7" s="1"/>
      <c r="B7" s="1"/>
      <c r="C7" s="32" t="s">
        <v>17</v>
      </c>
      <c r="D7" s="32"/>
      <c r="E7" s="32"/>
      <c r="F7" s="32"/>
      <c r="G7" s="32"/>
      <c r="H7" s="32"/>
      <c r="I7" s="32"/>
      <c r="J7" s="32"/>
      <c r="K7" s="1"/>
      <c r="L7" s="1"/>
      <c r="M7" s="22"/>
      <c r="N7" s="22"/>
    </row>
    <row r="8" spans="1:14" ht="15.75" thickBo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23"/>
      <c r="M8" s="23"/>
      <c r="N8" s="23"/>
    </row>
    <row r="9" spans="1:14" ht="15.75" thickBot="1" x14ac:dyDescent="0.3">
      <c r="A9" s="2"/>
      <c r="B9" s="3" t="s">
        <v>1</v>
      </c>
      <c r="C9" s="3" t="s">
        <v>2</v>
      </c>
      <c r="D9" s="4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5" t="s">
        <v>13</v>
      </c>
    </row>
    <row r="10" spans="1:14" ht="15.75" thickBot="1" x14ac:dyDescent="0.3">
      <c r="A10" s="6">
        <v>1</v>
      </c>
      <c r="B10" s="7" t="s">
        <v>18</v>
      </c>
      <c r="C10" s="24" t="s">
        <v>14</v>
      </c>
      <c r="D10" s="8" t="s">
        <v>15</v>
      </c>
      <c r="E10" s="9">
        <v>150000</v>
      </c>
      <c r="F10" s="10">
        <f>ROUND(IF(((E10-H10-I10)&gt;34106.75)*((E10-H10-I10)&lt;51160.08),(((E10-H10-I10)-34106.75)*0.15),+IF(((E10-H10-I10)&gt;51160.08)*((E10-H10-I10)&lt;71055.58),((((E10-H10-I10)-51160.08)*0.2)+2558),+IF((E10-H10-I10)&gt;71055.58,(((E10-H10-I10)-71055.58)*25%)+6537.17,0))),2)</f>
        <v>24448.05</v>
      </c>
      <c r="G10" s="10">
        <v>25</v>
      </c>
      <c r="H10" s="10">
        <f>ROUND(IF((E10)&gt;(9855*20),((9855*20)*0.0287),(E10)*0.0287),2)</f>
        <v>4305</v>
      </c>
      <c r="I10" s="10">
        <f>ROUND(IF((E10)&gt;(9855*10),((9855*10)*0.0304),(E10)*0.0304),2)</f>
        <v>2995.92</v>
      </c>
      <c r="J10" s="10">
        <f>ROUND(IF((E10)&gt;(9855*10),((9855*10)*0.0709),(E10)*0.0709),2)</f>
        <v>6987.2</v>
      </c>
      <c r="K10" s="10">
        <f>ROUND(IF((E10)&gt;(9855*20),((9855*20)*0.071),(E10)*0.071),2)</f>
        <v>10650</v>
      </c>
      <c r="L10" s="11">
        <f>+ROUND(IF(E10&gt;(9855*4),((9855*4)*0.011),E10*0.011),2)</f>
        <v>433.62</v>
      </c>
      <c r="M10" s="11">
        <v>3350</v>
      </c>
      <c r="N10" s="12">
        <f>+E10-F10-G10-H10-I10</f>
        <v>118226.03</v>
      </c>
    </row>
    <row r="11" spans="1:14" ht="15.75" thickBot="1" x14ac:dyDescent="0.3">
      <c r="A11" s="13">
        <v>2</v>
      </c>
      <c r="B11" s="14" t="s">
        <v>19</v>
      </c>
      <c r="C11" s="25" t="s">
        <v>16</v>
      </c>
      <c r="D11" s="8" t="s">
        <v>15</v>
      </c>
      <c r="E11" s="15">
        <v>50000</v>
      </c>
      <c r="F11" s="16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1940.74</v>
      </c>
      <c r="G11" s="16">
        <v>25</v>
      </c>
      <c r="H11" s="16">
        <f>ROUND(IF((E11)&gt;(9855*20),((9855*20)*0.0287),(E11)*0.0287),2)</f>
        <v>1435</v>
      </c>
      <c r="I11" s="16">
        <f>ROUND(IF((E11)&gt;(9855*10),((9855*10)*0.0304),(E11)*0.0304),2)</f>
        <v>1520</v>
      </c>
      <c r="J11" s="16">
        <f>ROUND(IF((E11)&gt;(9855*10),((9855*10)*0.0709),(E11)*0.0709),2)</f>
        <v>3545</v>
      </c>
      <c r="K11" s="16">
        <f>ROUND(IF((E11)&gt;(9855*20),((9855*20)*0.071),(E11)*0.071),2)</f>
        <v>3550</v>
      </c>
      <c r="L11" s="17">
        <f>+ROUND(IF(E11&gt;(9855*4),((9855*4)*0.011),E11*0.011),2)</f>
        <v>433.62</v>
      </c>
      <c r="M11" s="17">
        <v>3351</v>
      </c>
      <c r="N11" s="18">
        <f>+E11-F11-G11-H11-I11</f>
        <v>45079.26</v>
      </c>
    </row>
    <row r="12" spans="1:14" ht="15.75" thickBot="1" x14ac:dyDescent="0.3">
      <c r="A12" s="13">
        <v>3</v>
      </c>
      <c r="B12" s="14" t="s">
        <v>20</v>
      </c>
      <c r="C12" s="25" t="s">
        <v>22</v>
      </c>
      <c r="D12" s="8" t="s">
        <v>15</v>
      </c>
      <c r="E12" s="15">
        <v>50000</v>
      </c>
      <c r="F12" s="16">
        <f t="shared" ref="F12:F13" si="0"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1940.74</v>
      </c>
      <c r="G12" s="16">
        <v>25</v>
      </c>
      <c r="H12" s="16">
        <f t="shared" ref="H12:H13" si="1">ROUND(IF((E12)&gt;(9855*20),((9855*20)*0.0287),(E12)*0.0287),2)</f>
        <v>1435</v>
      </c>
      <c r="I12" s="16">
        <f t="shared" ref="I12:I13" si="2">ROUND(IF((E12)&gt;(9855*10),((9855*10)*0.0304),(E12)*0.0304),2)</f>
        <v>1520</v>
      </c>
      <c r="J12" s="16">
        <f t="shared" ref="J12:J13" si="3">ROUND(IF((E12)&gt;(9855*10),((9855*10)*0.0709),(E12)*0.0709),2)</f>
        <v>3545</v>
      </c>
      <c r="K12" s="16">
        <f t="shared" ref="K12:K13" si="4">ROUND(IF((E12)&gt;(9855*20),((9855*20)*0.071),(E12)*0.071),2)</f>
        <v>3550</v>
      </c>
      <c r="L12" s="17">
        <f t="shared" ref="L12:L13" si="5">+ROUND(IF(E12&gt;(9855*4),((9855*4)*0.011),E12*0.011),2)</f>
        <v>433.62</v>
      </c>
      <c r="M12" s="17"/>
      <c r="N12" s="18">
        <f t="shared" ref="N12:N13" si="6">+E12-F12-G12-H12-I12</f>
        <v>45079.26</v>
      </c>
    </row>
    <row r="13" spans="1:14" ht="15.75" thickBot="1" x14ac:dyDescent="0.3">
      <c r="A13" s="19">
        <v>4</v>
      </c>
      <c r="B13" s="20" t="s">
        <v>21</v>
      </c>
      <c r="C13" s="26" t="s">
        <v>23</v>
      </c>
      <c r="D13" s="8" t="s">
        <v>15</v>
      </c>
      <c r="E13" s="15">
        <v>30000</v>
      </c>
      <c r="F13" s="16">
        <f t="shared" si="0"/>
        <v>0</v>
      </c>
      <c r="G13" s="16">
        <v>25</v>
      </c>
      <c r="H13" s="16">
        <f t="shared" si="1"/>
        <v>861</v>
      </c>
      <c r="I13" s="16">
        <f t="shared" si="2"/>
        <v>912</v>
      </c>
      <c r="J13" s="16">
        <f t="shared" si="3"/>
        <v>2127</v>
      </c>
      <c r="K13" s="16">
        <f t="shared" si="4"/>
        <v>2130</v>
      </c>
      <c r="L13" s="17">
        <f t="shared" si="5"/>
        <v>330</v>
      </c>
      <c r="M13" s="17"/>
      <c r="N13" s="18">
        <f t="shared" si="6"/>
        <v>28202</v>
      </c>
    </row>
    <row r="14" spans="1:14" ht="15.75" thickBot="1" x14ac:dyDescent="0.3">
      <c r="A14" s="27"/>
      <c r="B14" s="27"/>
      <c r="C14" s="27"/>
      <c r="D14" s="21"/>
      <c r="E14" s="28">
        <f>SUM(E10:E13)</f>
        <v>280000</v>
      </c>
      <c r="F14" s="29">
        <f>SUM(F10:F13)</f>
        <v>28329.530000000002</v>
      </c>
      <c r="G14" s="29">
        <f t="shared" ref="G14:N14" si="7">SUM(G10:G13)</f>
        <v>100</v>
      </c>
      <c r="H14" s="29">
        <f t="shared" si="7"/>
        <v>8036</v>
      </c>
      <c r="I14" s="29">
        <f t="shared" si="7"/>
        <v>6947.92</v>
      </c>
      <c r="J14" s="29">
        <f t="shared" si="7"/>
        <v>16204.2</v>
      </c>
      <c r="K14" s="29">
        <f t="shared" si="7"/>
        <v>19880</v>
      </c>
      <c r="L14" s="29">
        <f>SUM(L10:L13)</f>
        <v>1630.8600000000001</v>
      </c>
      <c r="M14" s="29">
        <f t="shared" si="7"/>
        <v>6701</v>
      </c>
      <c r="N14" s="30">
        <f t="shared" si="7"/>
        <v>236586.55000000002</v>
      </c>
    </row>
  </sheetData>
  <mergeCells count="5">
    <mergeCell ref="C6:J6"/>
    <mergeCell ref="C7:J7"/>
    <mergeCell ref="A8:E8"/>
    <mergeCell ref="F8:H8"/>
    <mergeCell ref="I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2017-11-29T18:13:37Z</dcterms:created>
  <dcterms:modified xsi:type="dcterms:W3CDTF">2017-12-04T16:28:35Z</dcterms:modified>
</cp:coreProperties>
</file>