
<file path=[Content_Types].xml><?xml version="1.0" encoding="utf-8"?>
<Types xmlns="http://schemas.openxmlformats.org/package/2006/content-types"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6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AI\Desktop\OAI\Nómina\2016\"/>
    </mc:Choice>
  </mc:AlternateContent>
  <bookViews>
    <workbookView xWindow="0" yWindow="0" windowWidth="20490" windowHeight="7530"/>
  </bookViews>
  <sheets>
    <sheet name="Agosto Contratados 201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13" i="1" l="1"/>
  <c r="G13" i="1"/>
  <c r="E13" i="1"/>
  <c r="L12" i="1"/>
  <c r="L13" i="1" s="1"/>
  <c r="K12" i="1"/>
  <c r="K13" i="1" s="1"/>
  <c r="J12" i="1"/>
  <c r="J13" i="1" s="1"/>
  <c r="I12" i="1"/>
  <c r="I13" i="1" s="1"/>
  <c r="H12" i="1"/>
  <c r="H13" i="1" s="1"/>
  <c r="F12" i="1" l="1"/>
  <c r="N12" i="1" s="1"/>
  <c r="N13" i="1" s="1"/>
  <c r="F13" i="1" l="1"/>
</calcChain>
</file>

<file path=xl/sharedStrings.xml><?xml version="1.0" encoding="utf-8"?>
<sst xmlns="http://schemas.openxmlformats.org/spreadsheetml/2006/main" count="18" uniqueCount="18">
  <si>
    <t>INSTITUTO GEOGRÁFICO NACIONAL - JOSE JOAQUIN HUNGRIA MORELL</t>
  </si>
  <si>
    <t>BENEFICIARIO</t>
  </si>
  <si>
    <t>CARGO</t>
  </si>
  <si>
    <t xml:space="preserve">Estatus </t>
  </si>
  <si>
    <t>SUELDO MENSUAL</t>
  </si>
  <si>
    <t xml:space="preserve">ISR </t>
  </si>
  <si>
    <t>INAVI</t>
  </si>
  <si>
    <t>AFP EMPLEADO</t>
  </si>
  <si>
    <t>SFS EMPLEADO</t>
  </si>
  <si>
    <t>SFS EMPLEADOR</t>
  </si>
  <si>
    <t>AFP EMPLEADOR</t>
  </si>
  <si>
    <t>RIESGO LABORAL</t>
  </si>
  <si>
    <t>SEGURIDAD SOCIAL PADRES</t>
  </si>
  <si>
    <t>SUELDO NETO</t>
  </si>
  <si>
    <t>Pedro Luis Gagoc Clerigo</t>
  </si>
  <si>
    <t>Director de Normas y Servicios de Inf.</t>
  </si>
  <si>
    <t xml:space="preserve">Contratado </t>
  </si>
  <si>
    <t>NÓMINA DE PAGO PERSONAL CONTRATADO - AGOSTO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</si>
</sst>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(* #,##0.00_);_(* \(#,##0.0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sz val="11"/>
      <name val="Calibri"/>
      <family val="2"/>
    </font>
    <font>
      <sz val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3">
    <xf numFmtId="0" fontId="0" fillId="0" borderId="0" xfId="0"/>
    <xf numFmtId="0" fontId="3" fillId="0" borderId="0" xfId="0" applyFont="1" applyFill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2" xfId="0" applyFont="1" applyFill="1" applyBorder="1" applyAlignment="1">
      <alignment horizontal="center"/>
    </xf>
    <xf numFmtId="0" fontId="6" fillId="0" borderId="3" xfId="0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left"/>
    </xf>
    <xf numFmtId="0" fontId="5" fillId="0" borderId="6" xfId="0" applyFont="1" applyFill="1" applyBorder="1" applyAlignment="1">
      <alignment horizontal="right" vertical="center"/>
    </xf>
    <xf numFmtId="43" fontId="5" fillId="0" borderId="4" xfId="1" applyFont="1" applyFill="1" applyBorder="1" applyAlignment="1">
      <alignment horizontal="right"/>
    </xf>
    <xf numFmtId="43" fontId="5" fillId="0" borderId="5" xfId="1" applyFont="1" applyFill="1" applyBorder="1" applyAlignment="1">
      <alignment horizontal="right"/>
    </xf>
    <xf numFmtId="43" fontId="7" fillId="0" borderId="5" xfId="1" applyFont="1" applyFill="1" applyBorder="1" applyAlignment="1">
      <alignment horizontal="right"/>
    </xf>
    <xf numFmtId="43" fontId="7" fillId="0" borderId="6" xfId="1" applyFont="1" applyFill="1" applyBorder="1" applyAlignment="1">
      <alignment horizontal="right"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 vertical="center"/>
    </xf>
    <xf numFmtId="0" fontId="2" fillId="0" borderId="0" xfId="0" applyFont="1" applyFill="1" applyAlignment="1"/>
    <xf numFmtId="0" fontId="5" fillId="0" borderId="0" xfId="0" applyFont="1" applyFill="1" applyBorder="1" applyAlignment="1"/>
    <xf numFmtId="0" fontId="5" fillId="0" borderId="5" xfId="0" applyFont="1" applyFill="1" applyBorder="1" applyAlignment="1"/>
    <xf numFmtId="0" fontId="6" fillId="0" borderId="0" xfId="0" applyFont="1" applyFill="1" applyBorder="1" applyAlignment="1"/>
    <xf numFmtId="43" fontId="6" fillId="0" borderId="7" xfId="0" applyNumberFormat="1" applyFont="1" applyFill="1" applyBorder="1" applyAlignment="1"/>
    <xf numFmtId="0" fontId="8" fillId="0" borderId="0" xfId="0" applyFont="1" applyFill="1" applyAlignment="1"/>
    <xf numFmtId="0" fontId="3" fillId="0" borderId="0" xfId="0" applyFont="1" applyFill="1" applyAlignment="1">
      <alignment horizontal="center"/>
    </xf>
    <xf numFmtId="43" fontId="3" fillId="0" borderId="0" xfId="0" applyNumberFormat="1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3</xdr:col>
      <xdr:colOff>371475</xdr:colOff>
      <xdr:row>1</xdr:row>
      <xdr:rowOff>66675</xdr:rowOff>
    </xdr:from>
    <xdr:to>
      <xdr:col>6</xdr:col>
      <xdr:colOff>114300</xdr:colOff>
      <xdr:row>6</xdr:row>
      <xdr:rowOff>20906</xdr:rowOff>
    </xdr:to>
    <xdr:pic>
      <xdr:nvPicPr>
        <xdr:cNvPr id="2" name="Picture 1" descr="C:\Users\JVT\AppData\Local\Microsoft\Windows\INetCacheContent.Word\logo oficial IGN.JPG">
          <a:extLst>
            <a:ext uri="{FF2B5EF4-FFF2-40B4-BE49-F238E27FC236}">
              <a16:creationId xmlns:a16="http://schemas.microsoft.com/office/drawing/2014/main" id="{6610A933-9830-4CC1-8CBB-BF0E0167DC7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333875" y="257175"/>
          <a:ext cx="2286000" cy="906731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8:N14"/>
  <sheetViews>
    <sheetView tabSelected="1" workbookViewId="0">
      <selection activeCell="D4" sqref="D4"/>
    </sheetView>
  </sheetViews>
  <sheetFormatPr baseColWidth="10" defaultRowHeight="15" x14ac:dyDescent="0.25"/>
  <cols>
    <col min="1" max="1" width="2" bestFit="1" customWidth="1"/>
    <col min="2" max="2" width="22.85546875" bestFit="1" customWidth="1"/>
    <col min="3" max="3" width="34.5703125" bestFit="1" customWidth="1"/>
    <col min="5" max="5" width="15.28515625" bestFit="1" customWidth="1"/>
  </cols>
  <sheetData>
    <row r="8" spans="1:14" x14ac:dyDescent="0.25">
      <c r="A8" s="14"/>
      <c r="B8" s="14"/>
      <c r="C8" s="20" t="s">
        <v>0</v>
      </c>
      <c r="D8" s="20"/>
      <c r="E8" s="20"/>
      <c r="F8" s="20"/>
      <c r="G8" s="20"/>
      <c r="H8" s="20"/>
      <c r="I8" s="20"/>
      <c r="J8" s="20"/>
      <c r="K8" s="14"/>
      <c r="L8" s="14"/>
      <c r="M8" s="14"/>
      <c r="N8" s="14"/>
    </row>
    <row r="9" spans="1:14" x14ac:dyDescent="0.25">
      <c r="A9" s="1"/>
      <c r="B9" s="1"/>
      <c r="C9" s="21" t="s">
        <v>17</v>
      </c>
      <c r="D9" s="21"/>
      <c r="E9" s="21"/>
      <c r="F9" s="21"/>
      <c r="G9" s="21"/>
      <c r="H9" s="21"/>
      <c r="I9" s="21"/>
      <c r="J9" s="21"/>
      <c r="K9" s="1"/>
      <c r="L9" s="1"/>
      <c r="M9" s="14"/>
      <c r="N9" s="14"/>
    </row>
    <row r="10" spans="1:14" ht="15.75" thickBot="1" x14ac:dyDescent="0.3">
      <c r="A10" s="22"/>
      <c r="B10" s="22"/>
      <c r="C10" s="22"/>
      <c r="D10" s="22"/>
      <c r="E10" s="22"/>
      <c r="F10" s="22"/>
      <c r="G10" s="22"/>
      <c r="H10" s="22"/>
      <c r="I10" s="22"/>
      <c r="J10" s="22"/>
      <c r="K10" s="22"/>
      <c r="L10" s="15"/>
      <c r="M10" s="15"/>
      <c r="N10" s="15"/>
    </row>
    <row r="11" spans="1:14" x14ac:dyDescent="0.25">
      <c r="A11" s="2"/>
      <c r="B11" s="3" t="s">
        <v>1</v>
      </c>
      <c r="C11" s="3" t="s">
        <v>2</v>
      </c>
      <c r="D11" s="4" t="s">
        <v>3</v>
      </c>
      <c r="E11" s="2" t="s">
        <v>4</v>
      </c>
      <c r="F11" s="3" t="s">
        <v>5</v>
      </c>
      <c r="G11" s="3" t="s">
        <v>6</v>
      </c>
      <c r="H11" s="3" t="s">
        <v>7</v>
      </c>
      <c r="I11" s="3" t="s">
        <v>8</v>
      </c>
      <c r="J11" s="3" t="s">
        <v>9</v>
      </c>
      <c r="K11" s="3" t="s">
        <v>10</v>
      </c>
      <c r="L11" s="3" t="s">
        <v>11</v>
      </c>
      <c r="M11" s="3" t="s">
        <v>12</v>
      </c>
      <c r="N11" s="4" t="s">
        <v>13</v>
      </c>
    </row>
    <row r="12" spans="1:14" ht="15.75" thickBot="1" x14ac:dyDescent="0.3">
      <c r="A12" s="5">
        <v>1</v>
      </c>
      <c r="B12" s="6" t="s">
        <v>14</v>
      </c>
      <c r="C12" s="16" t="s">
        <v>15</v>
      </c>
      <c r="D12" s="7" t="s">
        <v>16</v>
      </c>
      <c r="E12" s="8">
        <v>150000</v>
      </c>
      <c r="F12" s="9">
        <f>ROUND(IF(((E12-H12-I12)&gt;34106.75)*((E12-H12-I12)&lt;51160.08),(((E12-H12-I12)-34106.75)*0.15),+IF(((E12-H12-I12)&gt;51160.08)*((E12-H12-I12)&lt;71055.58),((((E12-H12-I12)-51160.08)*0.2)+2558),+IF((E12-H12-I12)&gt;71055.58,(((E12-H12-I12)-71055.58)*25%)+6537.17,0))),2)</f>
        <v>24448.05</v>
      </c>
      <c r="G12" s="9">
        <v>25</v>
      </c>
      <c r="H12" s="9">
        <f>ROUND(IF((E12)&gt;(9855*20),((9855*20)*0.0287),(E12)*0.0287),2)</f>
        <v>4305</v>
      </c>
      <c r="I12" s="9">
        <f>ROUND(IF((E12)&gt;(9855*10),((9855*10)*0.0304),(E12)*0.0304),2)</f>
        <v>2995.92</v>
      </c>
      <c r="J12" s="9">
        <f>ROUND(IF((E12)&gt;(9855*10),((9855*10)*0.0709),(E12)*0.0709),2)</f>
        <v>6987.2</v>
      </c>
      <c r="K12" s="9">
        <f>ROUND(IF((E12)&gt;(9855*20),((9855*20)*0.071),(E12)*0.071),2)</f>
        <v>10650</v>
      </c>
      <c r="L12" s="10">
        <f>+ROUND(IF(E12&gt;(9855*4),((9855*4)*0.011),E12*0.011),2)</f>
        <v>433.62</v>
      </c>
      <c r="M12" s="10">
        <v>3350</v>
      </c>
      <c r="N12" s="11">
        <f>+E12-F12-G12-H12-I12</f>
        <v>118226.03</v>
      </c>
    </row>
    <row r="13" spans="1:14" ht="15.75" thickBot="1" x14ac:dyDescent="0.3">
      <c r="A13" s="17"/>
      <c r="B13" s="17"/>
      <c r="C13" s="17"/>
      <c r="D13" s="12"/>
      <c r="E13" s="18">
        <f t="shared" ref="E13:N13" si="0">SUM(E12:E12)</f>
        <v>150000</v>
      </c>
      <c r="F13" s="18">
        <f t="shared" si="0"/>
        <v>24448.05</v>
      </c>
      <c r="G13" s="18">
        <f t="shared" si="0"/>
        <v>25</v>
      </c>
      <c r="H13" s="18">
        <f t="shared" si="0"/>
        <v>4305</v>
      </c>
      <c r="I13" s="18">
        <f t="shared" si="0"/>
        <v>2995.92</v>
      </c>
      <c r="J13" s="18">
        <f t="shared" si="0"/>
        <v>6987.2</v>
      </c>
      <c r="K13" s="18">
        <f t="shared" si="0"/>
        <v>10650</v>
      </c>
      <c r="L13" s="18">
        <f t="shared" si="0"/>
        <v>433.62</v>
      </c>
      <c r="M13" s="18">
        <f t="shared" si="0"/>
        <v>3350</v>
      </c>
      <c r="N13" s="18">
        <f t="shared" si="0"/>
        <v>118226.03</v>
      </c>
    </row>
    <row r="14" spans="1:14" x14ac:dyDescent="0.25">
      <c r="A14" s="19"/>
      <c r="B14" s="19"/>
      <c r="C14" s="19"/>
      <c r="D14" s="13"/>
      <c r="E14" s="19"/>
      <c r="F14" s="19"/>
      <c r="G14" s="19"/>
      <c r="H14" s="19"/>
      <c r="I14" s="19"/>
      <c r="J14" s="19"/>
      <c r="K14" s="19"/>
      <c r="L14" s="19"/>
      <c r="M14" s="19"/>
      <c r="N14" s="19"/>
    </row>
  </sheetData>
  <mergeCells count="5">
    <mergeCell ref="C8:J8"/>
    <mergeCell ref="C9:J9"/>
    <mergeCell ref="A10:E10"/>
    <mergeCell ref="F10:H10"/>
    <mergeCell ref="I10:K10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Agosto Contratados 2016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OAI</dc:creator>
  <cp:lastModifiedBy>OAI</cp:lastModifiedBy>
  <dcterms:created xsi:type="dcterms:W3CDTF">2017-11-29T17:32:35Z</dcterms:created>
  <dcterms:modified xsi:type="dcterms:W3CDTF">2017-12-04T16:16:05Z</dcterms:modified>
</cp:coreProperties>
</file>