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Nómina\2016\"/>
    </mc:Choice>
  </mc:AlternateContent>
  <bookViews>
    <workbookView xWindow="0" yWindow="0" windowWidth="20490" windowHeight="7530"/>
  </bookViews>
  <sheets>
    <sheet name="Noviembre Fijos 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8" i="1" l="1"/>
  <c r="M38" i="1"/>
  <c r="G38" i="1"/>
  <c r="E38" i="1"/>
  <c r="L37" i="1"/>
  <c r="K37" i="1"/>
  <c r="J37" i="1"/>
  <c r="I37" i="1"/>
  <c r="H37" i="1"/>
  <c r="L36" i="1"/>
  <c r="K36" i="1"/>
  <c r="J36" i="1"/>
  <c r="I36" i="1"/>
  <c r="H36" i="1"/>
  <c r="L35" i="1"/>
  <c r="K35" i="1"/>
  <c r="J35" i="1"/>
  <c r="I35" i="1"/>
  <c r="H35" i="1"/>
  <c r="L34" i="1"/>
  <c r="K34" i="1"/>
  <c r="J34" i="1"/>
  <c r="I34" i="1"/>
  <c r="H34" i="1"/>
  <c r="F34" i="1" s="1"/>
  <c r="O34" i="1" s="1"/>
  <c r="L33" i="1"/>
  <c r="K33" i="1"/>
  <c r="J33" i="1"/>
  <c r="I33" i="1"/>
  <c r="H33" i="1"/>
  <c r="L32" i="1"/>
  <c r="K32" i="1"/>
  <c r="J32" i="1"/>
  <c r="I32" i="1"/>
  <c r="H32" i="1"/>
  <c r="L31" i="1"/>
  <c r="K31" i="1"/>
  <c r="J31" i="1"/>
  <c r="I31" i="1"/>
  <c r="H31" i="1"/>
  <c r="L30" i="1"/>
  <c r="K30" i="1"/>
  <c r="J30" i="1"/>
  <c r="I30" i="1"/>
  <c r="H30" i="1"/>
  <c r="F30" i="1" s="1"/>
  <c r="O30" i="1" s="1"/>
  <c r="L29" i="1"/>
  <c r="K29" i="1"/>
  <c r="J29" i="1"/>
  <c r="I29" i="1"/>
  <c r="H29" i="1"/>
  <c r="L28" i="1"/>
  <c r="K28" i="1"/>
  <c r="J28" i="1"/>
  <c r="I28" i="1"/>
  <c r="H28" i="1"/>
  <c r="L27" i="1"/>
  <c r="K27" i="1"/>
  <c r="J27" i="1"/>
  <c r="I27" i="1"/>
  <c r="H27" i="1"/>
  <c r="L26" i="1"/>
  <c r="K26" i="1"/>
  <c r="J26" i="1"/>
  <c r="I26" i="1"/>
  <c r="H26" i="1"/>
  <c r="L25" i="1"/>
  <c r="K25" i="1"/>
  <c r="J25" i="1"/>
  <c r="I25" i="1"/>
  <c r="H25" i="1"/>
  <c r="L24" i="1"/>
  <c r="K24" i="1"/>
  <c r="J24" i="1"/>
  <c r="I24" i="1"/>
  <c r="H24" i="1"/>
  <c r="L23" i="1"/>
  <c r="K23" i="1"/>
  <c r="J23" i="1"/>
  <c r="I23" i="1"/>
  <c r="F23" i="1" s="1"/>
  <c r="O23" i="1" s="1"/>
  <c r="H23" i="1"/>
  <c r="L22" i="1"/>
  <c r="K22" i="1"/>
  <c r="J22" i="1"/>
  <c r="I22" i="1"/>
  <c r="H22" i="1"/>
  <c r="F22" i="1" s="1"/>
  <c r="O22" i="1" s="1"/>
  <c r="L21" i="1"/>
  <c r="K21" i="1"/>
  <c r="J21" i="1"/>
  <c r="I21" i="1"/>
  <c r="H21" i="1"/>
  <c r="L20" i="1"/>
  <c r="K20" i="1"/>
  <c r="J20" i="1"/>
  <c r="I20" i="1"/>
  <c r="H20" i="1"/>
  <c r="F20" i="1" s="1"/>
  <c r="O20" i="1" s="1"/>
  <c r="L19" i="1"/>
  <c r="K19" i="1"/>
  <c r="J19" i="1"/>
  <c r="I19" i="1"/>
  <c r="H19" i="1"/>
  <c r="L18" i="1"/>
  <c r="K18" i="1"/>
  <c r="J18" i="1"/>
  <c r="I18" i="1"/>
  <c r="H18" i="1"/>
  <c r="L17" i="1"/>
  <c r="K17" i="1"/>
  <c r="J17" i="1"/>
  <c r="I17" i="1"/>
  <c r="H17" i="1"/>
  <c r="F17" i="1" s="1"/>
  <c r="O17" i="1" s="1"/>
  <c r="L16" i="1"/>
  <c r="K16" i="1"/>
  <c r="J16" i="1"/>
  <c r="I16" i="1"/>
  <c r="H16" i="1"/>
  <c r="L15" i="1"/>
  <c r="K15" i="1"/>
  <c r="J15" i="1"/>
  <c r="I15" i="1"/>
  <c r="H15" i="1"/>
  <c r="L14" i="1"/>
  <c r="K14" i="1"/>
  <c r="J14" i="1"/>
  <c r="I14" i="1"/>
  <c r="H14" i="1"/>
  <c r="L13" i="1"/>
  <c r="K13" i="1"/>
  <c r="J13" i="1"/>
  <c r="I13" i="1"/>
  <c r="H13" i="1"/>
  <c r="L12" i="1"/>
  <c r="K12" i="1"/>
  <c r="J12" i="1"/>
  <c r="I12" i="1"/>
  <c r="H12" i="1"/>
  <c r="F12" i="1" s="1"/>
  <c r="O21" i="1" l="1"/>
  <c r="F29" i="1"/>
  <c r="O29" i="1" s="1"/>
  <c r="F15" i="1"/>
  <c r="O15" i="1" s="1"/>
  <c r="F19" i="1"/>
  <c r="O19" i="1" s="1"/>
  <c r="F16" i="1"/>
  <c r="O16" i="1" s="1"/>
  <c r="F26" i="1"/>
  <c r="O26" i="1" s="1"/>
  <c r="F31" i="1"/>
  <c r="O31" i="1" s="1"/>
  <c r="K38" i="1"/>
  <c r="F14" i="1"/>
  <c r="O14" i="1" s="1"/>
  <c r="O25" i="1"/>
  <c r="F32" i="1"/>
  <c r="O32" i="1" s="1"/>
  <c r="F33" i="1"/>
  <c r="O33" i="1" s="1"/>
  <c r="F37" i="1"/>
  <c r="O37" i="1" s="1"/>
  <c r="J38" i="1"/>
  <c r="F24" i="1"/>
  <c r="O24" i="1" s="1"/>
  <c r="F27" i="1"/>
  <c r="O27" i="1" s="1"/>
  <c r="F35" i="1"/>
  <c r="O35" i="1" s="1"/>
  <c r="L38" i="1"/>
  <c r="F28" i="1"/>
  <c r="O28" i="1" s="1"/>
  <c r="F36" i="1"/>
  <c r="O36" i="1" s="1"/>
  <c r="H38" i="1"/>
  <c r="O13" i="1"/>
  <c r="F18" i="1"/>
  <c r="O18" i="1" s="1"/>
  <c r="O12" i="1"/>
  <c r="I38" i="1"/>
  <c r="O38" i="1" l="1"/>
  <c r="F38" i="1"/>
</calcChain>
</file>

<file path=xl/sharedStrings.xml><?xml version="1.0" encoding="utf-8"?>
<sst xmlns="http://schemas.openxmlformats.org/spreadsheetml/2006/main" count="95" uniqueCount="69">
  <si>
    <t>NOVIEMBRE 2016</t>
  </si>
  <si>
    <t xml:space="preserve">No. </t>
  </si>
  <si>
    <t>BENEFICIARIO</t>
  </si>
  <si>
    <t>CARGO</t>
  </si>
  <si>
    <t xml:space="preserve">Estatus </t>
  </si>
  <si>
    <t>SUELDO MENSUAL</t>
  </si>
  <si>
    <t xml:space="preserve">ISR </t>
  </si>
  <si>
    <t>INAVI</t>
  </si>
  <si>
    <t>AFP EMPLEADO</t>
  </si>
  <si>
    <t>SFS EMPLEADO</t>
  </si>
  <si>
    <t>SFS EMPLEADOR</t>
  </si>
  <si>
    <t>AFP EMPLEADOR</t>
  </si>
  <si>
    <t>RIESGO LABORAL</t>
  </si>
  <si>
    <t>SEGURO MEDICO COMPLEMENTARIO</t>
  </si>
  <si>
    <t>PDSS</t>
  </si>
  <si>
    <t>SUELDO NETO</t>
  </si>
  <si>
    <t xml:space="preserve">Director Nacional </t>
  </si>
  <si>
    <t xml:space="preserve">Fijo </t>
  </si>
  <si>
    <t xml:space="preserve">Christian Ariel Cuello Luna </t>
  </si>
  <si>
    <t xml:space="preserve">Director Administrativo Financiero </t>
  </si>
  <si>
    <t xml:space="preserve">Cenia Altagracia Correa </t>
  </si>
  <si>
    <t xml:space="preserve">Directora de Geografia </t>
  </si>
  <si>
    <t>Directora de Cartografía</t>
  </si>
  <si>
    <t xml:space="preserve">Consultor Juridico </t>
  </si>
  <si>
    <t xml:space="preserve">Encargado de Compras y Contrataciones </t>
  </si>
  <si>
    <t>Pamela Soto La Paz</t>
  </si>
  <si>
    <t xml:space="preserve">Encargada Administrativa </t>
  </si>
  <si>
    <t xml:space="preserve">Encargada de Recursos Humanos </t>
  </si>
  <si>
    <t>Encargada de Planificación y Desarrollo</t>
  </si>
  <si>
    <t>Eliud De León Garó</t>
  </si>
  <si>
    <t>Coordinador de Produccion Cartografica</t>
  </si>
  <si>
    <t>Analista de Geografía</t>
  </si>
  <si>
    <t xml:space="preserve">Jose Leandro Santos </t>
  </si>
  <si>
    <t>Analista de Cartografía</t>
  </si>
  <si>
    <t>Analista de Compras y Contrataciones</t>
  </si>
  <si>
    <t>Analista de Recursos Humanos</t>
  </si>
  <si>
    <t>Abogada</t>
  </si>
  <si>
    <t>Juan Victor Toca Medina</t>
  </si>
  <si>
    <t>Stephanie Aimee Padilla Monegro</t>
  </si>
  <si>
    <t xml:space="preserve">Responsable Acceso a la información </t>
  </si>
  <si>
    <t>Yanet Ismenys Bello Maggiolo</t>
  </si>
  <si>
    <t>Asistente Administrativa</t>
  </si>
  <si>
    <t xml:space="preserve">Secretaria </t>
  </si>
  <si>
    <t>Mensajero interno y externo</t>
  </si>
  <si>
    <t xml:space="preserve">Auxiliar Administrativo </t>
  </si>
  <si>
    <t>Auxiliar de Recursos Humanos</t>
  </si>
  <si>
    <t>Chofer</t>
  </si>
  <si>
    <t xml:space="preserve">Mercedes Florentino Cuevas </t>
  </si>
  <si>
    <t xml:space="preserve">Conserje </t>
  </si>
  <si>
    <t>Conserje</t>
  </si>
  <si>
    <t xml:space="preserve">NÓMINA DE PAGO DEL PERSONAL FIJO </t>
  </si>
  <si>
    <t xml:space="preserve">Alejandro Zacarías Jiménez Reyes </t>
  </si>
  <si>
    <t>Wanda Lisselote Binet González</t>
  </si>
  <si>
    <t>Emilio Antonio Hernández Vásquez</t>
  </si>
  <si>
    <t xml:space="preserve">Ángel Luis Feliz Castillo </t>
  </si>
  <si>
    <t>Carolin Fonier Pérez</t>
  </si>
  <si>
    <t xml:space="preserve">Midori Rosa Magoshi Fernández </t>
  </si>
  <si>
    <t>Nancy Lucila Rodriguez Pérez</t>
  </si>
  <si>
    <t>Génesis Nazareth Villafaña Sepúlveda</t>
  </si>
  <si>
    <t>Verónica Apolonio de Martínez</t>
  </si>
  <si>
    <t xml:space="preserve">Altagracia Scarlett Jiménez Moronta </t>
  </si>
  <si>
    <t>Clara María Suárez Clase</t>
  </si>
  <si>
    <t>María Ynes Ramírez Ramírez</t>
  </si>
  <si>
    <t>Juan Manuel Flores Fabián</t>
  </si>
  <si>
    <t xml:space="preserve">Rhaymar Matos García </t>
  </si>
  <si>
    <t xml:space="preserve">Andrés David Ramírez Rojas </t>
  </si>
  <si>
    <t>Christian José D'Oleo Brito</t>
  </si>
  <si>
    <t>María Antonia Cabrera Sánchez</t>
  </si>
  <si>
    <t>Analista en Geomática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</si>
</sst>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Arial"/>
      <family val="2"/>
    </font>
    <font>
      <b/>
      <sz val="16"/>
      <name val="Calibri"/>
      <family val="2"/>
      <scheme val="minor"/>
    </font>
    <font>
      <sz val="16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6" xfId="0" applyFont="1" applyFill="1" applyBorder="1" applyAlignment="1"/>
    <xf numFmtId="0" fontId="2" fillId="0" borderId="7" xfId="0" applyFont="1" applyFill="1" applyBorder="1" applyAlignment="1">
      <alignment horizontal="center" vertical="center"/>
    </xf>
    <xf numFmtId="43" fontId="2" fillId="0" borderId="8" xfId="1" applyFont="1" applyFill="1" applyBorder="1" applyAlignment="1">
      <alignment horizontal="right"/>
    </xf>
    <xf numFmtId="43" fontId="2" fillId="0" borderId="6" xfId="1" applyFont="1" applyFill="1" applyBorder="1" applyAlignment="1">
      <alignment horizontal="right"/>
    </xf>
    <xf numFmtId="43" fontId="5" fillId="0" borderId="6" xfId="1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43" fontId="2" fillId="0" borderId="7" xfId="0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horizontal="left" vertical="top"/>
    </xf>
    <xf numFmtId="0" fontId="2" fillId="0" borderId="9" xfId="0" applyFont="1" applyFill="1" applyBorder="1" applyAlignment="1"/>
    <xf numFmtId="43" fontId="2" fillId="0" borderId="10" xfId="1" applyFont="1" applyFill="1" applyBorder="1" applyAlignment="1">
      <alignment horizontal="right"/>
    </xf>
    <xf numFmtId="43" fontId="2" fillId="0" borderId="9" xfId="1" applyFont="1" applyFill="1" applyBorder="1" applyAlignment="1">
      <alignment horizontal="right"/>
    </xf>
    <xf numFmtId="43" fontId="5" fillId="0" borderId="9" xfId="1" applyFont="1" applyFill="1" applyBorder="1" applyAlignment="1">
      <alignment horizontal="right"/>
    </xf>
    <xf numFmtId="43" fontId="6" fillId="0" borderId="9" xfId="1" applyFont="1" applyFill="1" applyBorder="1" applyAlignment="1">
      <alignment horizontal="right"/>
    </xf>
    <xf numFmtId="0" fontId="2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vertical="top"/>
    </xf>
    <xf numFmtId="4" fontId="2" fillId="0" borderId="10" xfId="0" applyNumberFormat="1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 horizontal="right"/>
    </xf>
    <xf numFmtId="43" fontId="2" fillId="0" borderId="9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left" vertical="top"/>
    </xf>
    <xf numFmtId="0" fontId="2" fillId="0" borderId="11" xfId="0" applyFont="1" applyFill="1" applyBorder="1" applyAlignment="1"/>
    <xf numFmtId="43" fontId="2" fillId="0" borderId="12" xfId="1" applyFont="1" applyFill="1" applyBorder="1" applyAlignment="1">
      <alignment horizontal="right"/>
    </xf>
    <xf numFmtId="43" fontId="2" fillId="0" borderId="13" xfId="1" applyFont="1" applyFill="1" applyBorder="1" applyAlignment="1">
      <alignment horizontal="right"/>
    </xf>
    <xf numFmtId="43" fontId="2" fillId="0" borderId="14" xfId="1" applyFont="1" applyFill="1" applyBorder="1" applyAlignment="1">
      <alignment horizontal="right"/>
    </xf>
    <xf numFmtId="43" fontId="5" fillId="0" borderId="14" xfId="1" applyFont="1" applyFill="1" applyBorder="1" applyAlignment="1">
      <alignment horizontal="right"/>
    </xf>
    <xf numFmtId="43" fontId="5" fillId="0" borderId="13" xfId="1" applyFont="1" applyFill="1" applyBorder="1" applyAlignment="1">
      <alignment horizontal="right"/>
    </xf>
    <xf numFmtId="43" fontId="2" fillId="0" borderId="13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/>
    </xf>
    <xf numFmtId="0" fontId="2" fillId="0" borderId="9" xfId="0" applyFont="1" applyFill="1" applyBorder="1"/>
    <xf numFmtId="4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1206646</xdr:colOff>
      <xdr:row>0</xdr:row>
      <xdr:rowOff>116175</xdr:rowOff>
    </xdr:from>
    <xdr:to>
      <xdr:col>8</xdr:col>
      <xdr:colOff>982807</xdr:colOff>
      <xdr:row>6</xdr:row>
      <xdr:rowOff>24100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24F4CA82-57F6-4694-A544-CE4D3D965C5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61237" y="116175"/>
          <a:ext cx="3759343" cy="14665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zoomScale="70" zoomScaleNormal="70" workbookViewId="0">
      <selection activeCell="C28" sqref="C28"/>
    </sheetView>
  </sheetViews>
  <sheetFormatPr baseColWidth="10" defaultRowHeight="15" x14ac:dyDescent="0.25"/>
  <cols>
    <col min="1" max="1" width="6.85546875" bestFit="1" customWidth="1"/>
    <col min="2" max="2" width="56.28515625" bestFit="1" customWidth="1"/>
    <col min="3" max="3" width="60.140625" bestFit="1" customWidth="1"/>
    <col min="5" max="5" width="26.42578125" bestFit="1" customWidth="1"/>
    <col min="6" max="6" width="21.42578125" bestFit="1" customWidth="1"/>
    <col min="7" max="7" width="15.7109375" bestFit="1" customWidth="1"/>
    <col min="8" max="8" width="22.28515625" bestFit="1" customWidth="1"/>
    <col min="9" max="9" width="22" bestFit="1" customWidth="1"/>
    <col min="10" max="10" width="23.7109375" bestFit="1" customWidth="1"/>
    <col min="11" max="11" width="24" bestFit="1" customWidth="1"/>
    <col min="12" max="12" width="24.5703125" bestFit="1" customWidth="1"/>
    <col min="13" max="13" width="51.28515625" bestFit="1" customWidth="1"/>
    <col min="14" max="14" width="18" bestFit="1" customWidth="1"/>
    <col min="15" max="15" width="34.140625" bestFit="1" customWidth="1"/>
  </cols>
  <sheetData>
    <row r="1" spans="1:15" ht="21" x14ac:dyDescent="0.35">
      <c r="A1" s="1"/>
      <c r="B1" s="2"/>
      <c r="C1" s="2"/>
      <c r="D1" s="3"/>
      <c r="E1" s="4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x14ac:dyDescent="0.35">
      <c r="A2" s="1"/>
      <c r="B2" s="2"/>
      <c r="C2" s="2"/>
      <c r="D2" s="3"/>
      <c r="E2" s="4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1" x14ac:dyDescent="0.35">
      <c r="A3" s="1"/>
      <c r="B3" s="2"/>
      <c r="C3" s="2"/>
      <c r="D3" s="3"/>
      <c r="E3" s="4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1" x14ac:dyDescent="0.35">
      <c r="A4" s="1"/>
      <c r="B4" s="2"/>
      <c r="C4" s="2"/>
      <c r="D4" s="3"/>
      <c r="E4" s="4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21" x14ac:dyDescent="0.35">
      <c r="A5" s="1"/>
      <c r="B5" s="2"/>
      <c r="C5" s="2"/>
      <c r="D5" s="3"/>
      <c r="E5" s="4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1" x14ac:dyDescent="0.35">
      <c r="A6" s="1"/>
      <c r="B6" s="2"/>
      <c r="C6" s="2"/>
      <c r="D6" s="3"/>
      <c r="E6" s="4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21" x14ac:dyDescent="0.35">
      <c r="A7" s="1"/>
      <c r="B7" s="2"/>
      <c r="C7" s="2"/>
      <c r="D7" s="3"/>
      <c r="E7" s="4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20.25" x14ac:dyDescent="0.3">
      <c r="A8" s="46" t="s">
        <v>50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5" ht="20.25" x14ac:dyDescent="0.3">
      <c r="A9" s="47" t="s">
        <v>0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ht="21.75" thickBot="1" x14ac:dyDescent="0.4">
      <c r="A10" s="5"/>
      <c r="B10" s="6"/>
      <c r="C10" s="6"/>
      <c r="D10" s="7"/>
      <c r="E10" s="7"/>
      <c r="F10" s="48"/>
      <c r="G10" s="48"/>
      <c r="H10" s="48"/>
      <c r="I10" s="48"/>
      <c r="J10" s="48"/>
      <c r="K10" s="48"/>
      <c r="L10" s="8"/>
      <c r="M10" s="8"/>
      <c r="N10" s="8"/>
      <c r="O10" s="8"/>
    </row>
    <row r="11" spans="1:15" ht="21.75" thickBot="1" x14ac:dyDescent="0.4">
      <c r="A11" s="9" t="s">
        <v>1</v>
      </c>
      <c r="B11" s="10" t="s">
        <v>2</v>
      </c>
      <c r="C11" s="10" t="s">
        <v>3</v>
      </c>
      <c r="D11" s="11" t="s">
        <v>4</v>
      </c>
      <c r="E11" s="12" t="s">
        <v>5</v>
      </c>
      <c r="F11" s="10" t="s">
        <v>6</v>
      </c>
      <c r="G11" s="10" t="s">
        <v>7</v>
      </c>
      <c r="H11" s="10" t="s">
        <v>8</v>
      </c>
      <c r="I11" s="10" t="s">
        <v>9</v>
      </c>
      <c r="J11" s="10" t="s">
        <v>10</v>
      </c>
      <c r="K11" s="10" t="s">
        <v>11</v>
      </c>
      <c r="L11" s="10" t="s">
        <v>12</v>
      </c>
      <c r="M11" s="10" t="s">
        <v>13</v>
      </c>
      <c r="N11" s="10" t="s">
        <v>14</v>
      </c>
      <c r="O11" s="13" t="s">
        <v>15</v>
      </c>
    </row>
    <row r="12" spans="1:15" ht="21" x14ac:dyDescent="0.35">
      <c r="A12" s="14">
        <v>1</v>
      </c>
      <c r="B12" s="15" t="s">
        <v>51</v>
      </c>
      <c r="C12" s="16" t="s">
        <v>16</v>
      </c>
      <c r="D12" s="17" t="s">
        <v>17</v>
      </c>
      <c r="E12" s="18">
        <v>275000</v>
      </c>
      <c r="F12" s="19">
        <f>ROUND(IF(((E12-H12-I12)&gt;34106.75)*((E12-H12-I12)&lt;51160.08),(((E12-H12-I12)-34106.75)*0.15),+IF(((E12-H12-I12)&gt;51160.08)*((E12-H12-I12)&lt;71055.58),((((E12-H12-I12)-51160.08)*0.2)+2558),+IF((E12-H12-I12)&gt;71055.58,(((E12-H12-I12)-71055.58)*25%)+6537.17,0))),2)</f>
        <v>55360.1</v>
      </c>
      <c r="G12" s="19">
        <v>25</v>
      </c>
      <c r="H12" s="19">
        <f t="shared" ref="H12:H37" si="0">ROUND(IF((E12)&gt;(9855*20),((9855*20)*0.0287),(E12)*0.0287),2)</f>
        <v>5656.77</v>
      </c>
      <c r="I12" s="19">
        <f t="shared" ref="I12:I37" si="1">ROUND(IF((E12)&gt;(9855*10),((9855*10)*0.0304),(E12)*0.0304),2)</f>
        <v>2995.92</v>
      </c>
      <c r="J12" s="19">
        <f t="shared" ref="J12:J37" si="2">ROUND(IF((E12)&gt;(9855*10),((9855*10)*0.0709),(E12)*0.0709),2)</f>
        <v>6987.2</v>
      </c>
      <c r="K12" s="19">
        <f t="shared" ref="K12:K37" si="3">ROUND(IF((E12)&gt;(9855*20),((9855*20)*0.071),(E12)*0.071),2)</f>
        <v>13994.1</v>
      </c>
      <c r="L12" s="20">
        <f t="shared" ref="L12:L37" si="4">+ROUND(IF(E12&gt;(9855*4),((9855*4)*0.011),E12*0.011),2)</f>
        <v>433.62</v>
      </c>
      <c r="M12" s="20"/>
      <c r="N12" s="21"/>
      <c r="O12" s="22">
        <f>+E12-F12-G12-H12-I12-N12</f>
        <v>210962.21</v>
      </c>
    </row>
    <row r="13" spans="1:15" ht="21" x14ac:dyDescent="0.35">
      <c r="A13" s="14">
        <v>2</v>
      </c>
      <c r="B13" s="23" t="s">
        <v>18</v>
      </c>
      <c r="C13" s="24" t="s">
        <v>19</v>
      </c>
      <c r="D13" s="17" t="s">
        <v>17</v>
      </c>
      <c r="E13" s="25">
        <v>150000</v>
      </c>
      <c r="F13" s="26">
        <v>24215.35</v>
      </c>
      <c r="G13" s="26">
        <v>25</v>
      </c>
      <c r="H13" s="26">
        <f t="shared" si="0"/>
        <v>4305</v>
      </c>
      <c r="I13" s="19">
        <f t="shared" si="1"/>
        <v>2995.92</v>
      </c>
      <c r="J13" s="19">
        <f t="shared" si="2"/>
        <v>6987.2</v>
      </c>
      <c r="K13" s="19">
        <f t="shared" si="3"/>
        <v>10650</v>
      </c>
      <c r="L13" s="20">
        <f t="shared" si="4"/>
        <v>433.62</v>
      </c>
      <c r="M13" s="27"/>
      <c r="N13" s="28">
        <v>930.76</v>
      </c>
      <c r="O13" s="22">
        <f t="shared" ref="O13:O37" si="5">+E13-F13-G13-H13-I13-N13</f>
        <v>117527.97</v>
      </c>
    </row>
    <row r="14" spans="1:15" ht="21" x14ac:dyDescent="0.35">
      <c r="A14" s="14">
        <v>3</v>
      </c>
      <c r="B14" s="29" t="s">
        <v>20</v>
      </c>
      <c r="C14" s="24" t="s">
        <v>21</v>
      </c>
      <c r="D14" s="17" t="s">
        <v>17</v>
      </c>
      <c r="E14" s="25">
        <v>150000</v>
      </c>
      <c r="F14" s="26">
        <f t="shared" ref="F14:F37" si="6">ROUND(IF(((E14-H14-I14)&gt;34106.75)*((E14-H14-I14)&lt;51160.08),(((E14-H14-I14)-34106.75)*0.15),+IF(((E14-H14-I14)&gt;51160.08)*((E14-H14-I14)&lt;71055.58),((((E14-H14-I14)-51160.08)*0.2)+2558),+IF((E14-H14-I14)&gt;71055.58,(((E14-H14-I14)-71055.58)*25%)+6537.17,0))),2)</f>
        <v>24448.05</v>
      </c>
      <c r="G14" s="26">
        <v>25</v>
      </c>
      <c r="H14" s="26">
        <f t="shared" si="0"/>
        <v>4305</v>
      </c>
      <c r="I14" s="19">
        <f t="shared" si="1"/>
        <v>2995.92</v>
      </c>
      <c r="J14" s="19">
        <f t="shared" si="2"/>
        <v>6987.2</v>
      </c>
      <c r="K14" s="19">
        <f t="shared" si="3"/>
        <v>10650</v>
      </c>
      <c r="L14" s="20">
        <f t="shared" si="4"/>
        <v>433.62</v>
      </c>
      <c r="M14" s="27"/>
      <c r="N14" s="27"/>
      <c r="O14" s="22">
        <f t="shared" si="5"/>
        <v>118226.03</v>
      </c>
    </row>
    <row r="15" spans="1:15" ht="21" x14ac:dyDescent="0.35">
      <c r="A15" s="14">
        <v>4</v>
      </c>
      <c r="B15" s="29" t="s">
        <v>52</v>
      </c>
      <c r="C15" s="24" t="s">
        <v>22</v>
      </c>
      <c r="D15" s="17" t="s">
        <v>17</v>
      </c>
      <c r="E15" s="25">
        <v>150000</v>
      </c>
      <c r="F15" s="26">
        <f t="shared" si="6"/>
        <v>24448.05</v>
      </c>
      <c r="G15" s="26">
        <v>25</v>
      </c>
      <c r="H15" s="26">
        <f t="shared" si="0"/>
        <v>4305</v>
      </c>
      <c r="I15" s="19">
        <f t="shared" si="1"/>
        <v>2995.92</v>
      </c>
      <c r="J15" s="19">
        <f t="shared" si="2"/>
        <v>6987.2</v>
      </c>
      <c r="K15" s="19">
        <f t="shared" si="3"/>
        <v>10650</v>
      </c>
      <c r="L15" s="20">
        <f t="shared" si="4"/>
        <v>433.62</v>
      </c>
      <c r="M15" s="27"/>
      <c r="N15" s="27"/>
      <c r="O15" s="22">
        <f t="shared" si="5"/>
        <v>118226.03</v>
      </c>
    </row>
    <row r="16" spans="1:15" ht="21" x14ac:dyDescent="0.35">
      <c r="A16" s="14">
        <v>5</v>
      </c>
      <c r="B16" s="29" t="s">
        <v>53</v>
      </c>
      <c r="C16" s="24" t="s">
        <v>23</v>
      </c>
      <c r="D16" s="17" t="s">
        <v>17</v>
      </c>
      <c r="E16" s="25">
        <v>110000</v>
      </c>
      <c r="F16" s="26">
        <f t="shared" si="6"/>
        <v>14735.05</v>
      </c>
      <c r="G16" s="26">
        <v>25</v>
      </c>
      <c r="H16" s="26">
        <f t="shared" si="0"/>
        <v>3157</v>
      </c>
      <c r="I16" s="19">
        <f t="shared" si="1"/>
        <v>2995.92</v>
      </c>
      <c r="J16" s="19">
        <f t="shared" si="2"/>
        <v>6987.2</v>
      </c>
      <c r="K16" s="19">
        <f t="shared" si="3"/>
        <v>7810</v>
      </c>
      <c r="L16" s="20">
        <f t="shared" si="4"/>
        <v>433.62</v>
      </c>
      <c r="M16" s="27"/>
      <c r="N16" s="27"/>
      <c r="O16" s="22">
        <f t="shared" si="5"/>
        <v>89087.03</v>
      </c>
    </row>
    <row r="17" spans="1:15" ht="21" x14ac:dyDescent="0.35">
      <c r="A17" s="14">
        <v>6</v>
      </c>
      <c r="B17" s="29" t="s">
        <v>54</v>
      </c>
      <c r="C17" s="30" t="s">
        <v>24</v>
      </c>
      <c r="D17" s="17" t="s">
        <v>17</v>
      </c>
      <c r="E17" s="25">
        <v>110000</v>
      </c>
      <c r="F17" s="26">
        <f t="shared" si="6"/>
        <v>14735.05</v>
      </c>
      <c r="G17" s="26">
        <v>25</v>
      </c>
      <c r="H17" s="26">
        <f t="shared" si="0"/>
        <v>3157</v>
      </c>
      <c r="I17" s="19">
        <f t="shared" si="1"/>
        <v>2995.92</v>
      </c>
      <c r="J17" s="19">
        <f t="shared" si="2"/>
        <v>6987.2</v>
      </c>
      <c r="K17" s="19">
        <f t="shared" si="3"/>
        <v>7810</v>
      </c>
      <c r="L17" s="20">
        <f t="shared" si="4"/>
        <v>433.62</v>
      </c>
      <c r="M17" s="27"/>
      <c r="N17" s="27"/>
      <c r="O17" s="22">
        <f t="shared" si="5"/>
        <v>89087.03</v>
      </c>
    </row>
    <row r="18" spans="1:15" ht="21" x14ac:dyDescent="0.35">
      <c r="A18" s="14">
        <v>7</v>
      </c>
      <c r="B18" s="29" t="s">
        <v>25</v>
      </c>
      <c r="C18" s="24" t="s">
        <v>26</v>
      </c>
      <c r="D18" s="17" t="s">
        <v>17</v>
      </c>
      <c r="E18" s="25">
        <v>110000</v>
      </c>
      <c r="F18" s="26">
        <f t="shared" si="6"/>
        <v>14735.05</v>
      </c>
      <c r="G18" s="26">
        <v>25</v>
      </c>
      <c r="H18" s="26">
        <f t="shared" si="0"/>
        <v>3157</v>
      </c>
      <c r="I18" s="19">
        <f t="shared" si="1"/>
        <v>2995.92</v>
      </c>
      <c r="J18" s="19">
        <f t="shared" si="2"/>
        <v>6987.2</v>
      </c>
      <c r="K18" s="19">
        <f t="shared" si="3"/>
        <v>7810</v>
      </c>
      <c r="L18" s="20">
        <f t="shared" si="4"/>
        <v>433.62</v>
      </c>
      <c r="M18" s="27"/>
      <c r="N18" s="27"/>
      <c r="O18" s="22">
        <f t="shared" si="5"/>
        <v>89087.03</v>
      </c>
    </row>
    <row r="19" spans="1:15" ht="21" x14ac:dyDescent="0.35">
      <c r="A19" s="14">
        <v>8</v>
      </c>
      <c r="B19" s="23" t="s">
        <v>55</v>
      </c>
      <c r="C19" s="24" t="s">
        <v>27</v>
      </c>
      <c r="D19" s="17" t="s">
        <v>17</v>
      </c>
      <c r="E19" s="25">
        <v>110000</v>
      </c>
      <c r="F19" s="26">
        <f t="shared" si="6"/>
        <v>14735.05</v>
      </c>
      <c r="G19" s="26">
        <v>25</v>
      </c>
      <c r="H19" s="26">
        <f t="shared" si="0"/>
        <v>3157</v>
      </c>
      <c r="I19" s="19">
        <f t="shared" si="1"/>
        <v>2995.92</v>
      </c>
      <c r="J19" s="19">
        <f t="shared" si="2"/>
        <v>6987.2</v>
      </c>
      <c r="K19" s="19">
        <f t="shared" si="3"/>
        <v>7810</v>
      </c>
      <c r="L19" s="20">
        <f t="shared" si="4"/>
        <v>433.62</v>
      </c>
      <c r="M19" s="27"/>
      <c r="N19" s="27"/>
      <c r="O19" s="22">
        <f t="shared" si="5"/>
        <v>89087.03</v>
      </c>
    </row>
    <row r="20" spans="1:15" ht="21" x14ac:dyDescent="0.35">
      <c r="A20" s="14">
        <v>9</v>
      </c>
      <c r="B20" s="23" t="s">
        <v>56</v>
      </c>
      <c r="C20" s="24" t="s">
        <v>28</v>
      </c>
      <c r="D20" s="17" t="s">
        <v>17</v>
      </c>
      <c r="E20" s="25">
        <v>110000</v>
      </c>
      <c r="F20" s="26">
        <f t="shared" si="6"/>
        <v>14735.05</v>
      </c>
      <c r="G20" s="26">
        <v>25</v>
      </c>
      <c r="H20" s="26">
        <f t="shared" si="0"/>
        <v>3157</v>
      </c>
      <c r="I20" s="19">
        <f t="shared" si="1"/>
        <v>2995.92</v>
      </c>
      <c r="J20" s="19">
        <f t="shared" si="2"/>
        <v>6987.2</v>
      </c>
      <c r="K20" s="19">
        <f t="shared" si="3"/>
        <v>7810</v>
      </c>
      <c r="L20" s="20">
        <f t="shared" si="4"/>
        <v>433.62</v>
      </c>
      <c r="M20" s="27"/>
      <c r="N20" s="27"/>
      <c r="O20" s="22">
        <f t="shared" si="5"/>
        <v>89087.03</v>
      </c>
    </row>
    <row r="21" spans="1:15" ht="21" x14ac:dyDescent="0.35">
      <c r="A21" s="14">
        <v>10</v>
      </c>
      <c r="B21" s="45" t="s">
        <v>29</v>
      </c>
      <c r="C21" s="24" t="s">
        <v>30</v>
      </c>
      <c r="D21" s="17" t="s">
        <v>17</v>
      </c>
      <c r="E21" s="31">
        <v>80000</v>
      </c>
      <c r="F21" s="26">
        <v>7358.58</v>
      </c>
      <c r="G21" s="26">
        <v>25</v>
      </c>
      <c r="H21" s="32">
        <f t="shared" si="0"/>
        <v>2296</v>
      </c>
      <c r="I21" s="19">
        <f t="shared" si="1"/>
        <v>2432</v>
      </c>
      <c r="J21" s="19">
        <f t="shared" si="2"/>
        <v>5672</v>
      </c>
      <c r="K21" s="19">
        <f t="shared" si="3"/>
        <v>5680</v>
      </c>
      <c r="L21" s="20">
        <f t="shared" si="4"/>
        <v>433.62</v>
      </c>
      <c r="M21" s="27"/>
      <c r="N21" s="28">
        <v>930.76</v>
      </c>
      <c r="O21" s="22">
        <f t="shared" si="5"/>
        <v>66957.66</v>
      </c>
    </row>
    <row r="22" spans="1:15" ht="21" x14ac:dyDescent="0.35">
      <c r="A22" s="14">
        <v>11</v>
      </c>
      <c r="B22" s="29" t="s">
        <v>57</v>
      </c>
      <c r="C22" s="24" t="s">
        <v>31</v>
      </c>
      <c r="D22" s="17" t="s">
        <v>17</v>
      </c>
      <c r="E22" s="25">
        <v>55000</v>
      </c>
      <c r="F22" s="26">
        <f t="shared" si="6"/>
        <v>2675.88</v>
      </c>
      <c r="G22" s="26">
        <v>25</v>
      </c>
      <c r="H22" s="26">
        <f t="shared" si="0"/>
        <v>1578.5</v>
      </c>
      <c r="I22" s="19">
        <f t="shared" si="1"/>
        <v>1672</v>
      </c>
      <c r="J22" s="19">
        <f t="shared" si="2"/>
        <v>3899.5</v>
      </c>
      <c r="K22" s="19">
        <f t="shared" si="3"/>
        <v>3905</v>
      </c>
      <c r="L22" s="20">
        <f t="shared" si="4"/>
        <v>433.62</v>
      </c>
      <c r="M22" s="27">
        <v>1260</v>
      </c>
      <c r="N22" s="27"/>
      <c r="O22" s="22">
        <f t="shared" si="5"/>
        <v>49048.62</v>
      </c>
    </row>
    <row r="23" spans="1:15" ht="21" x14ac:dyDescent="0.35">
      <c r="A23" s="14">
        <v>12</v>
      </c>
      <c r="B23" s="29" t="s">
        <v>32</v>
      </c>
      <c r="C23" s="24" t="s">
        <v>33</v>
      </c>
      <c r="D23" s="17" t="s">
        <v>17</v>
      </c>
      <c r="E23" s="25">
        <v>55000</v>
      </c>
      <c r="F23" s="26">
        <f t="shared" si="6"/>
        <v>2675.88</v>
      </c>
      <c r="G23" s="26">
        <v>25</v>
      </c>
      <c r="H23" s="26">
        <f t="shared" si="0"/>
        <v>1578.5</v>
      </c>
      <c r="I23" s="19">
        <f t="shared" si="1"/>
        <v>1672</v>
      </c>
      <c r="J23" s="19">
        <f t="shared" si="2"/>
        <v>3899.5</v>
      </c>
      <c r="K23" s="19">
        <f t="shared" si="3"/>
        <v>3905</v>
      </c>
      <c r="L23" s="20">
        <f t="shared" si="4"/>
        <v>433.62</v>
      </c>
      <c r="M23" s="27">
        <v>2520</v>
      </c>
      <c r="N23" s="27"/>
      <c r="O23" s="22">
        <f t="shared" si="5"/>
        <v>49048.62</v>
      </c>
    </row>
    <row r="24" spans="1:15" ht="21" x14ac:dyDescent="0.35">
      <c r="A24" s="14">
        <v>13</v>
      </c>
      <c r="B24" s="29" t="s">
        <v>58</v>
      </c>
      <c r="C24" s="24" t="s">
        <v>34</v>
      </c>
      <c r="D24" s="17" t="s">
        <v>17</v>
      </c>
      <c r="E24" s="25">
        <v>45000</v>
      </c>
      <c r="F24" s="26">
        <f t="shared" si="6"/>
        <v>1235.06</v>
      </c>
      <c r="G24" s="26">
        <v>25</v>
      </c>
      <c r="H24" s="26">
        <f t="shared" si="0"/>
        <v>1291.5</v>
      </c>
      <c r="I24" s="19">
        <f t="shared" si="1"/>
        <v>1368</v>
      </c>
      <c r="J24" s="19">
        <f t="shared" si="2"/>
        <v>3190.5</v>
      </c>
      <c r="K24" s="19">
        <f t="shared" si="3"/>
        <v>3195</v>
      </c>
      <c r="L24" s="20">
        <f t="shared" si="4"/>
        <v>433.62</v>
      </c>
      <c r="M24" s="27"/>
      <c r="N24" s="27"/>
      <c r="O24" s="22">
        <f t="shared" si="5"/>
        <v>41080.44</v>
      </c>
    </row>
    <row r="25" spans="1:15" ht="21" x14ac:dyDescent="0.35">
      <c r="A25" s="14">
        <v>14</v>
      </c>
      <c r="B25" s="23" t="s">
        <v>59</v>
      </c>
      <c r="C25" s="24" t="s">
        <v>35</v>
      </c>
      <c r="D25" s="17" t="s">
        <v>17</v>
      </c>
      <c r="E25" s="25">
        <v>45000</v>
      </c>
      <c r="F25" s="26">
        <v>1095.45</v>
      </c>
      <c r="G25" s="26">
        <v>25</v>
      </c>
      <c r="H25" s="26">
        <f t="shared" si="0"/>
        <v>1291.5</v>
      </c>
      <c r="I25" s="19">
        <f t="shared" si="1"/>
        <v>1368</v>
      </c>
      <c r="J25" s="19">
        <f t="shared" si="2"/>
        <v>3190.5</v>
      </c>
      <c r="K25" s="19">
        <f t="shared" si="3"/>
        <v>3195</v>
      </c>
      <c r="L25" s="20">
        <f t="shared" si="4"/>
        <v>433.62</v>
      </c>
      <c r="M25" s="27"/>
      <c r="N25" s="28">
        <v>930.76</v>
      </c>
      <c r="O25" s="22">
        <f t="shared" si="5"/>
        <v>40289.29</v>
      </c>
    </row>
    <row r="26" spans="1:15" ht="21" x14ac:dyDescent="0.35">
      <c r="A26" s="14">
        <v>15</v>
      </c>
      <c r="B26" s="29" t="s">
        <v>60</v>
      </c>
      <c r="C26" s="24" t="s">
        <v>36</v>
      </c>
      <c r="D26" s="17" t="s">
        <v>17</v>
      </c>
      <c r="E26" s="25">
        <v>40000</v>
      </c>
      <c r="F26" s="26">
        <f t="shared" si="6"/>
        <v>529.39</v>
      </c>
      <c r="G26" s="26">
        <v>25</v>
      </c>
      <c r="H26" s="26">
        <f t="shared" si="0"/>
        <v>1148</v>
      </c>
      <c r="I26" s="19">
        <f t="shared" si="1"/>
        <v>1216</v>
      </c>
      <c r="J26" s="19">
        <f t="shared" si="2"/>
        <v>2836</v>
      </c>
      <c r="K26" s="19">
        <f t="shared" si="3"/>
        <v>2840</v>
      </c>
      <c r="L26" s="20">
        <f t="shared" si="4"/>
        <v>433.62</v>
      </c>
      <c r="M26" s="27"/>
      <c r="N26" s="27"/>
      <c r="O26" s="22">
        <f t="shared" si="5"/>
        <v>37081.61</v>
      </c>
    </row>
    <row r="27" spans="1:15" ht="21" x14ac:dyDescent="0.35">
      <c r="A27" s="14">
        <v>16</v>
      </c>
      <c r="B27" s="29" t="s">
        <v>37</v>
      </c>
      <c r="C27" s="24" t="s">
        <v>68</v>
      </c>
      <c r="D27" s="17" t="s">
        <v>17</v>
      </c>
      <c r="E27" s="25">
        <v>40000</v>
      </c>
      <c r="F27" s="26">
        <f t="shared" si="6"/>
        <v>529.39</v>
      </c>
      <c r="G27" s="26">
        <v>25</v>
      </c>
      <c r="H27" s="26">
        <f t="shared" si="0"/>
        <v>1148</v>
      </c>
      <c r="I27" s="19">
        <f t="shared" si="1"/>
        <v>1216</v>
      </c>
      <c r="J27" s="19">
        <f t="shared" si="2"/>
        <v>2836</v>
      </c>
      <c r="K27" s="19">
        <f t="shared" si="3"/>
        <v>2840</v>
      </c>
      <c r="L27" s="20">
        <f t="shared" si="4"/>
        <v>433.62</v>
      </c>
      <c r="M27" s="27">
        <v>1865</v>
      </c>
      <c r="N27" s="27"/>
      <c r="O27" s="22">
        <f t="shared" si="5"/>
        <v>37081.61</v>
      </c>
    </row>
    <row r="28" spans="1:15" ht="21" x14ac:dyDescent="0.35">
      <c r="A28" s="14">
        <v>17</v>
      </c>
      <c r="B28" s="23" t="s">
        <v>38</v>
      </c>
      <c r="C28" s="24" t="s">
        <v>39</v>
      </c>
      <c r="D28" s="17" t="s">
        <v>17</v>
      </c>
      <c r="E28" s="25">
        <v>39000</v>
      </c>
      <c r="F28" s="26">
        <f t="shared" si="6"/>
        <v>388.25</v>
      </c>
      <c r="G28" s="26">
        <v>25</v>
      </c>
      <c r="H28" s="26">
        <f t="shared" si="0"/>
        <v>1119.3</v>
      </c>
      <c r="I28" s="19">
        <f t="shared" si="1"/>
        <v>1185.5999999999999</v>
      </c>
      <c r="J28" s="19">
        <f t="shared" si="2"/>
        <v>2765.1</v>
      </c>
      <c r="K28" s="19">
        <f t="shared" si="3"/>
        <v>2769</v>
      </c>
      <c r="L28" s="20">
        <f t="shared" si="4"/>
        <v>429</v>
      </c>
      <c r="M28" s="27">
        <v>1260</v>
      </c>
      <c r="N28" s="27"/>
      <c r="O28" s="22">
        <f t="shared" si="5"/>
        <v>36281.85</v>
      </c>
    </row>
    <row r="29" spans="1:15" ht="21" x14ac:dyDescent="0.35">
      <c r="A29" s="14">
        <v>18</v>
      </c>
      <c r="B29" s="29" t="s">
        <v>40</v>
      </c>
      <c r="C29" s="24" t="s">
        <v>41</v>
      </c>
      <c r="D29" s="17" t="s">
        <v>17</v>
      </c>
      <c r="E29" s="25">
        <v>35000</v>
      </c>
      <c r="F29" s="26">
        <f t="shared" si="6"/>
        <v>0</v>
      </c>
      <c r="G29" s="26">
        <v>25</v>
      </c>
      <c r="H29" s="26">
        <f t="shared" si="0"/>
        <v>1004.5</v>
      </c>
      <c r="I29" s="19">
        <f t="shared" si="1"/>
        <v>1064</v>
      </c>
      <c r="J29" s="19">
        <f t="shared" si="2"/>
        <v>2481.5</v>
      </c>
      <c r="K29" s="19">
        <f t="shared" si="3"/>
        <v>2485</v>
      </c>
      <c r="L29" s="20">
        <f t="shared" si="4"/>
        <v>385</v>
      </c>
      <c r="M29" s="27"/>
      <c r="N29" s="27"/>
      <c r="O29" s="22">
        <f t="shared" si="5"/>
        <v>32906.5</v>
      </c>
    </row>
    <row r="30" spans="1:15" ht="21" x14ac:dyDescent="0.35">
      <c r="A30" s="14">
        <v>19</v>
      </c>
      <c r="B30" s="29" t="s">
        <v>61</v>
      </c>
      <c r="C30" s="24" t="s">
        <v>42</v>
      </c>
      <c r="D30" s="17" t="s">
        <v>17</v>
      </c>
      <c r="E30" s="25">
        <v>35000</v>
      </c>
      <c r="F30" s="26">
        <f t="shared" si="6"/>
        <v>0</v>
      </c>
      <c r="G30" s="26">
        <v>25</v>
      </c>
      <c r="H30" s="26">
        <f t="shared" si="0"/>
        <v>1004.5</v>
      </c>
      <c r="I30" s="19">
        <f t="shared" si="1"/>
        <v>1064</v>
      </c>
      <c r="J30" s="19">
        <f t="shared" si="2"/>
        <v>2481.5</v>
      </c>
      <c r="K30" s="19">
        <f t="shared" si="3"/>
        <v>2485</v>
      </c>
      <c r="L30" s="20">
        <f t="shared" si="4"/>
        <v>385</v>
      </c>
      <c r="M30" s="27"/>
      <c r="N30" s="28">
        <v>930.76</v>
      </c>
      <c r="O30" s="22">
        <f>+E30-F30-G30-H30-I30-N30</f>
        <v>31975.74</v>
      </c>
    </row>
    <row r="31" spans="1:15" ht="21" x14ac:dyDescent="0.35">
      <c r="A31" s="14">
        <v>20</v>
      </c>
      <c r="B31" s="29" t="s">
        <v>62</v>
      </c>
      <c r="C31" s="24" t="s">
        <v>42</v>
      </c>
      <c r="D31" s="17" t="s">
        <v>17</v>
      </c>
      <c r="E31" s="25">
        <v>25000</v>
      </c>
      <c r="F31" s="26">
        <f t="shared" si="6"/>
        <v>0</v>
      </c>
      <c r="G31" s="26">
        <v>25</v>
      </c>
      <c r="H31" s="26">
        <f t="shared" si="0"/>
        <v>717.5</v>
      </c>
      <c r="I31" s="19">
        <f t="shared" si="1"/>
        <v>760</v>
      </c>
      <c r="J31" s="19">
        <f t="shared" si="2"/>
        <v>1772.5</v>
      </c>
      <c r="K31" s="19">
        <f t="shared" si="3"/>
        <v>1775</v>
      </c>
      <c r="L31" s="20">
        <f t="shared" si="4"/>
        <v>275</v>
      </c>
      <c r="M31" s="27">
        <v>1170</v>
      </c>
      <c r="N31" s="27"/>
      <c r="O31" s="22">
        <f t="shared" si="5"/>
        <v>23497.5</v>
      </c>
    </row>
    <row r="32" spans="1:15" ht="21" x14ac:dyDescent="0.35">
      <c r="A32" s="14">
        <v>21</v>
      </c>
      <c r="B32" s="29" t="s">
        <v>63</v>
      </c>
      <c r="C32" s="24" t="s">
        <v>43</v>
      </c>
      <c r="D32" s="17" t="s">
        <v>17</v>
      </c>
      <c r="E32" s="25">
        <v>20000</v>
      </c>
      <c r="F32" s="26">
        <f t="shared" si="6"/>
        <v>0</v>
      </c>
      <c r="G32" s="26">
        <v>25</v>
      </c>
      <c r="H32" s="26">
        <f t="shared" si="0"/>
        <v>574</v>
      </c>
      <c r="I32" s="19">
        <f t="shared" si="1"/>
        <v>608</v>
      </c>
      <c r="J32" s="19">
        <f t="shared" si="2"/>
        <v>1418</v>
      </c>
      <c r="K32" s="19">
        <f t="shared" si="3"/>
        <v>1420</v>
      </c>
      <c r="L32" s="20">
        <f t="shared" si="4"/>
        <v>220</v>
      </c>
      <c r="M32" s="27">
        <v>525</v>
      </c>
      <c r="N32" s="27"/>
      <c r="O32" s="22">
        <f t="shared" si="5"/>
        <v>18793</v>
      </c>
    </row>
    <row r="33" spans="1:15" ht="21" x14ac:dyDescent="0.35">
      <c r="A33" s="14">
        <v>22</v>
      </c>
      <c r="B33" s="29" t="s">
        <v>64</v>
      </c>
      <c r="C33" s="24" t="s">
        <v>44</v>
      </c>
      <c r="D33" s="17" t="s">
        <v>17</v>
      </c>
      <c r="E33" s="25">
        <v>20000</v>
      </c>
      <c r="F33" s="26">
        <f t="shared" si="6"/>
        <v>0</v>
      </c>
      <c r="G33" s="26">
        <v>25</v>
      </c>
      <c r="H33" s="26">
        <f t="shared" si="0"/>
        <v>574</v>
      </c>
      <c r="I33" s="19">
        <f t="shared" si="1"/>
        <v>608</v>
      </c>
      <c r="J33" s="19">
        <f t="shared" si="2"/>
        <v>1418</v>
      </c>
      <c r="K33" s="19">
        <f t="shared" si="3"/>
        <v>1420</v>
      </c>
      <c r="L33" s="20">
        <f t="shared" si="4"/>
        <v>220</v>
      </c>
      <c r="M33" s="27">
        <v>1320</v>
      </c>
      <c r="N33" s="27"/>
      <c r="O33" s="22">
        <f t="shared" si="5"/>
        <v>18793</v>
      </c>
    </row>
    <row r="34" spans="1:15" ht="21" x14ac:dyDescent="0.35">
      <c r="A34" s="14">
        <v>23</v>
      </c>
      <c r="B34" s="23" t="s">
        <v>65</v>
      </c>
      <c r="C34" s="24" t="s">
        <v>45</v>
      </c>
      <c r="D34" s="17" t="s">
        <v>17</v>
      </c>
      <c r="E34" s="25">
        <v>20000</v>
      </c>
      <c r="F34" s="26">
        <f t="shared" si="6"/>
        <v>0</v>
      </c>
      <c r="G34" s="26">
        <v>25</v>
      </c>
      <c r="H34" s="26">
        <f t="shared" si="0"/>
        <v>574</v>
      </c>
      <c r="I34" s="19">
        <f t="shared" si="1"/>
        <v>608</v>
      </c>
      <c r="J34" s="19">
        <f t="shared" si="2"/>
        <v>1418</v>
      </c>
      <c r="K34" s="19">
        <f t="shared" si="3"/>
        <v>1420</v>
      </c>
      <c r="L34" s="20">
        <f t="shared" si="4"/>
        <v>220</v>
      </c>
      <c r="M34" s="27">
        <v>1865</v>
      </c>
      <c r="N34" s="27"/>
      <c r="O34" s="22">
        <f t="shared" si="5"/>
        <v>18793</v>
      </c>
    </row>
    <row r="35" spans="1:15" ht="21.75" thickBot="1" x14ac:dyDescent="0.4">
      <c r="A35" s="14">
        <v>24</v>
      </c>
      <c r="B35" s="34" t="s">
        <v>66</v>
      </c>
      <c r="C35" s="24" t="s">
        <v>46</v>
      </c>
      <c r="D35" s="17" t="s">
        <v>17</v>
      </c>
      <c r="E35" s="25">
        <v>20000</v>
      </c>
      <c r="F35" s="26">
        <f t="shared" si="6"/>
        <v>0</v>
      </c>
      <c r="G35" s="26">
        <v>25</v>
      </c>
      <c r="H35" s="26">
        <f t="shared" si="0"/>
        <v>574</v>
      </c>
      <c r="I35" s="19">
        <f t="shared" si="1"/>
        <v>608</v>
      </c>
      <c r="J35" s="19">
        <f t="shared" si="2"/>
        <v>1418</v>
      </c>
      <c r="K35" s="19">
        <f t="shared" si="3"/>
        <v>1420</v>
      </c>
      <c r="L35" s="20">
        <f t="shared" si="4"/>
        <v>220</v>
      </c>
      <c r="M35" s="27"/>
      <c r="N35" s="33"/>
      <c r="O35" s="22">
        <f t="shared" si="5"/>
        <v>18793</v>
      </c>
    </row>
    <row r="36" spans="1:15" ht="21" x14ac:dyDescent="0.35">
      <c r="A36" s="14">
        <v>25</v>
      </c>
      <c r="B36" s="29" t="s">
        <v>47</v>
      </c>
      <c r="C36" s="24" t="s">
        <v>48</v>
      </c>
      <c r="D36" s="17" t="s">
        <v>17</v>
      </c>
      <c r="E36" s="25">
        <v>15000</v>
      </c>
      <c r="F36" s="26">
        <f t="shared" si="6"/>
        <v>0</v>
      </c>
      <c r="G36" s="26">
        <v>25</v>
      </c>
      <c r="H36" s="26">
        <f t="shared" si="0"/>
        <v>430.5</v>
      </c>
      <c r="I36" s="19">
        <f t="shared" si="1"/>
        <v>456</v>
      </c>
      <c r="J36" s="19">
        <f t="shared" si="2"/>
        <v>1063.5</v>
      </c>
      <c r="K36" s="19">
        <f t="shared" si="3"/>
        <v>1065</v>
      </c>
      <c r="L36" s="20">
        <f t="shared" si="4"/>
        <v>165</v>
      </c>
      <c r="M36" s="27"/>
      <c r="N36" s="27"/>
      <c r="O36" s="22">
        <f t="shared" si="5"/>
        <v>14088.5</v>
      </c>
    </row>
    <row r="37" spans="1:15" ht="21.75" thickBot="1" x14ac:dyDescent="0.4">
      <c r="A37" s="14">
        <v>26</v>
      </c>
      <c r="B37" s="23" t="s">
        <v>67</v>
      </c>
      <c r="C37" s="35" t="s">
        <v>49</v>
      </c>
      <c r="D37" s="17" t="s">
        <v>17</v>
      </c>
      <c r="E37" s="36">
        <v>15000</v>
      </c>
      <c r="F37" s="37">
        <f t="shared" si="6"/>
        <v>0</v>
      </c>
      <c r="G37" s="37">
        <v>25</v>
      </c>
      <c r="H37" s="37">
        <f t="shared" si="0"/>
        <v>430.5</v>
      </c>
      <c r="I37" s="38">
        <f t="shared" si="1"/>
        <v>456</v>
      </c>
      <c r="J37" s="38">
        <f t="shared" si="2"/>
        <v>1063.5</v>
      </c>
      <c r="K37" s="38">
        <f t="shared" si="3"/>
        <v>1065</v>
      </c>
      <c r="L37" s="39">
        <f t="shared" si="4"/>
        <v>165</v>
      </c>
      <c r="M37" s="40"/>
      <c r="N37" s="41"/>
      <c r="O37" s="22">
        <f t="shared" si="5"/>
        <v>14088.5</v>
      </c>
    </row>
    <row r="38" spans="1:15" ht="21.75" thickBot="1" x14ac:dyDescent="0.4">
      <c r="A38" s="42"/>
      <c r="B38" s="8"/>
      <c r="C38" s="8"/>
      <c r="D38" s="43"/>
      <c r="E38" s="44">
        <f>SUM(E12:E37)</f>
        <v>1879000</v>
      </c>
      <c r="F38" s="44">
        <f>SUM(F12:F37)</f>
        <v>218634.68</v>
      </c>
      <c r="G38" s="44">
        <f t="shared" ref="G38:M38" si="7">SUM(G12:G37)</f>
        <v>650</v>
      </c>
      <c r="H38" s="44">
        <f t="shared" si="7"/>
        <v>51691.570000000007</v>
      </c>
      <c r="I38" s="44">
        <f t="shared" si="7"/>
        <v>45324.88</v>
      </c>
      <c r="J38" s="44">
        <f t="shared" si="7"/>
        <v>105708.4</v>
      </c>
      <c r="K38" s="44">
        <f t="shared" si="7"/>
        <v>127878.1</v>
      </c>
      <c r="L38" s="44">
        <f t="shared" si="7"/>
        <v>9621.9199999999983</v>
      </c>
      <c r="M38" s="44">
        <f t="shared" si="7"/>
        <v>11785</v>
      </c>
      <c r="N38" s="44">
        <f>SUM(N12:N37)</f>
        <v>3723.04</v>
      </c>
      <c r="O38" s="44">
        <f>SUM(O12:O37)</f>
        <v>1558975.8300000005</v>
      </c>
    </row>
  </sheetData>
  <mergeCells count="4">
    <mergeCell ref="A8:O8"/>
    <mergeCell ref="A9:O9"/>
    <mergeCell ref="F10:H10"/>
    <mergeCell ref="I10:K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Fijos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2017-11-29T18:34:39Z</dcterms:created>
  <dcterms:modified xsi:type="dcterms:W3CDTF">2017-11-30T18:58:07Z</dcterms:modified>
</cp:coreProperties>
</file>