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530"/>
  </bookViews>
  <sheets>
    <sheet name="Febrero Fijos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L36" i="1"/>
  <c r="F36" i="1"/>
  <c r="D36" i="1"/>
  <c r="K35" i="1"/>
  <c r="J35" i="1"/>
  <c r="I35" i="1"/>
  <c r="H35" i="1"/>
  <c r="G35" i="1"/>
  <c r="E35" i="1"/>
  <c r="N35" i="1" s="1"/>
  <c r="K34" i="1"/>
  <c r="J34" i="1"/>
  <c r="I34" i="1"/>
  <c r="H34" i="1"/>
  <c r="G34" i="1"/>
  <c r="E34" i="1" s="1"/>
  <c r="N34" i="1" s="1"/>
  <c r="K33" i="1"/>
  <c r="J33" i="1"/>
  <c r="I33" i="1"/>
  <c r="H33" i="1"/>
  <c r="E33" i="1" s="1"/>
  <c r="N33" i="1" s="1"/>
  <c r="G33" i="1"/>
  <c r="K32" i="1"/>
  <c r="J32" i="1"/>
  <c r="I32" i="1"/>
  <c r="H32" i="1"/>
  <c r="G32" i="1"/>
  <c r="E32" i="1" s="1"/>
  <c r="N32" i="1" s="1"/>
  <c r="K31" i="1"/>
  <c r="J31" i="1"/>
  <c r="I31" i="1"/>
  <c r="H31" i="1"/>
  <c r="G31" i="1"/>
  <c r="E31" i="1"/>
  <c r="N31" i="1" s="1"/>
  <c r="K30" i="1"/>
  <c r="J30" i="1"/>
  <c r="I30" i="1"/>
  <c r="H30" i="1"/>
  <c r="G30" i="1"/>
  <c r="K29" i="1"/>
  <c r="J29" i="1"/>
  <c r="I29" i="1"/>
  <c r="H29" i="1"/>
  <c r="G29" i="1"/>
  <c r="K28" i="1"/>
  <c r="J28" i="1"/>
  <c r="I28" i="1"/>
  <c r="H28" i="1"/>
  <c r="G28" i="1"/>
  <c r="E28" i="1" s="1"/>
  <c r="N28" i="1" s="1"/>
  <c r="K27" i="1"/>
  <c r="J27" i="1"/>
  <c r="I27" i="1"/>
  <c r="H27" i="1"/>
  <c r="G27" i="1"/>
  <c r="E27" i="1" s="1"/>
  <c r="N27" i="1" s="1"/>
  <c r="K26" i="1"/>
  <c r="J26" i="1"/>
  <c r="I26" i="1"/>
  <c r="H26" i="1"/>
  <c r="G26" i="1"/>
  <c r="E26" i="1" s="1"/>
  <c r="N26" i="1" s="1"/>
  <c r="K25" i="1"/>
  <c r="J25" i="1"/>
  <c r="I25" i="1"/>
  <c r="H25" i="1"/>
  <c r="G25" i="1"/>
  <c r="K24" i="1"/>
  <c r="J24" i="1"/>
  <c r="I24" i="1"/>
  <c r="H24" i="1"/>
  <c r="G24" i="1"/>
  <c r="E24" i="1" s="1"/>
  <c r="N24" i="1" s="1"/>
  <c r="K23" i="1"/>
  <c r="J23" i="1"/>
  <c r="I23" i="1"/>
  <c r="H23" i="1"/>
  <c r="N23" i="1" s="1"/>
  <c r="G23" i="1"/>
  <c r="K22" i="1"/>
  <c r="J22" i="1"/>
  <c r="I22" i="1"/>
  <c r="H22" i="1"/>
  <c r="G22" i="1"/>
  <c r="K21" i="1"/>
  <c r="J21" i="1"/>
  <c r="I21" i="1"/>
  <c r="H21" i="1"/>
  <c r="G21" i="1"/>
  <c r="E21" i="1" s="1"/>
  <c r="N21" i="1" s="1"/>
  <c r="K20" i="1"/>
  <c r="J20" i="1"/>
  <c r="I20" i="1"/>
  <c r="H20" i="1"/>
  <c r="G20" i="1"/>
  <c r="E20" i="1" s="1"/>
  <c r="N20" i="1" s="1"/>
  <c r="K19" i="1"/>
  <c r="J19" i="1"/>
  <c r="I19" i="1"/>
  <c r="H19" i="1"/>
  <c r="G19" i="1"/>
  <c r="N19" i="1" s="1"/>
  <c r="K18" i="1"/>
  <c r="J18" i="1"/>
  <c r="I18" i="1"/>
  <c r="H18" i="1"/>
  <c r="G18" i="1"/>
  <c r="E18" i="1" s="1"/>
  <c r="N18" i="1" s="1"/>
  <c r="K17" i="1"/>
  <c r="J17" i="1"/>
  <c r="I17" i="1"/>
  <c r="H17" i="1"/>
  <c r="G17" i="1"/>
  <c r="E17" i="1" s="1"/>
  <c r="N17" i="1" s="1"/>
  <c r="K16" i="1"/>
  <c r="J16" i="1"/>
  <c r="I16" i="1"/>
  <c r="H16" i="1"/>
  <c r="G16" i="1"/>
  <c r="E16" i="1" s="1"/>
  <c r="N16" i="1" s="1"/>
  <c r="K15" i="1"/>
  <c r="J15" i="1"/>
  <c r="I15" i="1"/>
  <c r="H15" i="1"/>
  <c r="G15" i="1"/>
  <c r="K14" i="1"/>
  <c r="J14" i="1"/>
  <c r="I14" i="1"/>
  <c r="H14" i="1"/>
  <c r="G14" i="1"/>
  <c r="E14" i="1" s="1"/>
  <c r="N14" i="1" s="1"/>
  <c r="K13" i="1"/>
  <c r="J13" i="1"/>
  <c r="I13" i="1"/>
  <c r="H13" i="1"/>
  <c r="E13" i="1" s="1"/>
  <c r="N13" i="1" s="1"/>
  <c r="G13" i="1"/>
  <c r="K12" i="1"/>
  <c r="J12" i="1"/>
  <c r="I12" i="1"/>
  <c r="H12" i="1"/>
  <c r="G12" i="1"/>
  <c r="E12" i="1" s="1"/>
  <c r="N12" i="1" s="1"/>
  <c r="K11" i="1"/>
  <c r="J11" i="1"/>
  <c r="I11" i="1"/>
  <c r="H11" i="1"/>
  <c r="G11" i="1"/>
  <c r="K10" i="1"/>
  <c r="J10" i="1"/>
  <c r="I10" i="1"/>
  <c r="H10" i="1"/>
  <c r="H36" i="1" s="1"/>
  <c r="G10" i="1"/>
  <c r="J36" i="1" l="1"/>
  <c r="I36" i="1"/>
  <c r="E15" i="1"/>
  <c r="N15" i="1" s="1"/>
  <c r="G36" i="1"/>
  <c r="K36" i="1"/>
  <c r="E22" i="1"/>
  <c r="N22" i="1" s="1"/>
  <c r="E29" i="1"/>
  <c r="N29" i="1" s="1"/>
  <c r="E30" i="1"/>
  <c r="N30" i="1" s="1"/>
  <c r="N11" i="1"/>
  <c r="E10" i="1"/>
  <c r="N10" i="1" s="1"/>
  <c r="N36" i="1" s="1"/>
  <c r="E25" i="1"/>
  <c r="N25" i="1" s="1"/>
  <c r="E36" i="1" l="1"/>
</calcChain>
</file>

<file path=xl/sharedStrings.xml><?xml version="1.0" encoding="utf-8"?>
<sst xmlns="http://schemas.openxmlformats.org/spreadsheetml/2006/main" count="67" uniqueCount="66">
  <si>
    <t xml:space="preserve">NOMINA DE PAGO DEL PERSONAL FIJO </t>
  </si>
  <si>
    <t xml:space="preserve">No. </t>
  </si>
  <si>
    <t>BENEFICIARIO</t>
  </si>
  <si>
    <t>CARGO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</si>
  <si>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</si>
  <si>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</si>
  <si>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</si>
  <si>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</si>
  <si>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</si>
  <si>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</si>
  <si>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</si>
  <si>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</si>
  <si>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 xml:space="preserve">SEGURO MEDICO </t>
  </si>
  <si>
    <t>PDSS</t>
  </si>
  <si>
    <t>SUELDO NETO</t>
  </si>
  <si>
    <t xml:space="preserve">Alejandro Zacarias Jimenez Reyes </t>
  </si>
  <si>
    <t xml:space="preserve">Director Nacional </t>
  </si>
  <si>
    <t xml:space="preserve">Christian Ariel Cuello Luna </t>
  </si>
  <si>
    <t xml:space="preserve">Director Administrativo Financiero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</si>
  <si>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</si>
  <si>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</si>
  <si>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</si>
  <si>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</si>
  <si>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Emilio Antonio Hernandez Vasquez</t>
  </si>
  <si>
    <t xml:space="preserve">Consultor Juridico </t>
  </si>
  <si>
    <t xml:space="preserve">Angel Luis Feliz Castillo </t>
  </si>
  <si>
    <t xml:space="preserve">Encargado de Compras y Contrataciones </t>
  </si>
  <si>
    <t>Pamela Soto La Paz</t>
  </si>
  <si>
    <t xml:space="preserve">Encargada Administrativa </t>
  </si>
  <si>
    <t>Carolin Fonier  Perez</t>
  </si>
  <si>
    <t xml:space="preserve">Encargada de Recursos Humanos </t>
  </si>
  <si>
    <t xml:space="preserve">Midori Rosa Magoshi Fernandez </t>
  </si>
  <si>
    <t>Encargada de Planificación y Desarrollo</t>
  </si>
  <si>
    <t>Eliud De León Garó</t>
  </si>
  <si>
    <t>Coordinador de Produccion Cartografica</t>
  </si>
  <si>
    <t>Nancy Lucila Rodriguez Perez</t>
  </si>
  <si>
    <t>Analista de Geografía</t>
  </si>
  <si>
    <t xml:space="preserve">Jose Leandro Santos </t>
  </si>
  <si>
    <t>Analista de Cartografía</t>
  </si>
  <si>
    <t>Genesis Nazaret Villafaña Sepulveda</t>
  </si>
  <si>
    <t>Analista de Compras y Contrataciones</t>
  </si>
  <si>
    <t>Veronica Apolonio Jimenez</t>
  </si>
  <si>
    <t>Analista de Recursos Humanos</t>
  </si>
  <si>
    <t xml:space="preserve">Altagracia Scarlett Jimenez Moronta </t>
  </si>
  <si>
    <t>Abogada</t>
  </si>
  <si>
    <t>Juan Victor Toca Medina</t>
  </si>
  <si>
    <t>Analista en Geomatica</t>
  </si>
  <si>
    <t>Stephanie Aimee Padilla Monegro</t>
  </si>
  <si>
    <t xml:space="preserve">Responsable Acceso a la información </t>
  </si>
  <si>
    <t>Yanet Ismenys Bello Maggiolo</t>
  </si>
  <si>
    <t>Asistente Administrativa</t>
  </si>
  <si>
    <t>Clara Maria Suarez Classe</t>
  </si>
  <si>
    <t xml:space="preserve">Secretaria </t>
  </si>
  <si>
    <t>Maria Ynes Ramirez Ramirez</t>
  </si>
  <si>
    <t>Juan Manuel Flores Fabian</t>
  </si>
  <si>
    <t>Mensajero interno y externo</t>
  </si>
  <si>
    <t xml:space="preserve">Rhaymar Ramses Matos Garcia </t>
  </si>
  <si>
    <t xml:space="preserve">Auxiliar Administrativo </t>
  </si>
  <si>
    <t xml:space="preserve">Andres David Rámirez Rojas </t>
  </si>
  <si>
    <t>Auxiliar de Recursos Humanos</t>
  </si>
  <si>
    <t>Christian Jose D'Oleo Brito</t>
  </si>
  <si>
    <t>Chofer</t>
  </si>
  <si>
    <t xml:space="preserve">Mercedes Florentino Cuevas </t>
  </si>
  <si>
    <t xml:space="preserve">Conserje </t>
  </si>
  <si>
    <t>Maria Antonia Cabrera Sanchez</t>
  </si>
  <si>
    <t>Conserje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</si>
</sst>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/>
    <xf numFmtId="43" fontId="2" fillId="0" borderId="5" xfId="1" applyFont="1" applyFill="1" applyBorder="1" applyAlignment="1">
      <alignment vertical="center"/>
    </xf>
    <xf numFmtId="43" fontId="5" fillId="0" borderId="5" xfId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43" fontId="2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 vertical="top"/>
    </xf>
    <xf numFmtId="0" fontId="2" fillId="0" borderId="8" xfId="0" applyFont="1" applyFill="1" applyBorder="1" applyAlignment="1"/>
    <xf numFmtId="43" fontId="2" fillId="0" borderId="8" xfId="1" applyFont="1" applyFill="1" applyBorder="1" applyAlignment="1">
      <alignment vertical="center"/>
    </xf>
    <xf numFmtId="43" fontId="5" fillId="0" borderId="8" xfId="1" applyFont="1" applyFill="1" applyBorder="1" applyAlignment="1">
      <alignment vertic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4" fontId="2" fillId="0" borderId="8" xfId="0" applyNumberFormat="1" applyFont="1" applyFill="1" applyBorder="1" applyAlignment="1">
      <alignment vertical="center"/>
    </xf>
    <xf numFmtId="43" fontId="2" fillId="0" borderId="8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/>
    <xf numFmtId="43" fontId="2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164" fontId="4" fillId="2" borderId="11" xfId="0" applyNumberFormat="1" applyFont="1" applyFill="1" applyBorder="1" applyAlignment="1">
      <alignment vertical="center" wrapText="1"/>
    </xf>
    <xf numFmtId="164" fontId="4" fillId="2" borderId="12" xfId="0" applyNumberFormat="1" applyFont="1" applyFill="1" applyBorder="1" applyAlignment="1">
      <alignment vertical="center" wrapText="1"/>
    </xf>
    <xf numFmtId="164" fontId="4" fillId="2" borderId="13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horizontal="center"/>
    </xf>
    <xf numFmtId="43" fontId="2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406400</xdr:colOff>
      <xdr:row>0</xdr:row>
      <xdr:rowOff>117476</xdr:rowOff>
    </xdr:from>
    <xdr:to>
      <xdr:col>7</xdr:col>
      <xdr:colOff>479425</xdr:colOff>
      <xdr:row>4</xdr:row>
      <xdr:rowOff>171450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6DE67B0-CD33-4FE2-AB6D-39ADC81C784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6275" y="117476"/>
          <a:ext cx="2930525" cy="879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BreakPreview" topLeftCell="D1" zoomScale="115" zoomScaleNormal="100" zoomScaleSheetLayoutView="115" workbookViewId="0">
      <selection activeCell="K16" sqref="K16"/>
    </sheetView>
  </sheetViews>
  <sheetFormatPr baseColWidth="10" defaultRowHeight="15" x14ac:dyDescent="0.25"/>
  <cols>
    <col min="1" max="1" width="5" bestFit="1" customWidth="1"/>
    <col min="2" max="2" width="35.5703125" bestFit="1" customWidth="1"/>
    <col min="3" max="3" width="39.7109375" bestFit="1" customWidth="1"/>
    <col min="4" max="4" width="19.140625" bestFit="1" customWidth="1"/>
    <col min="5" max="5" width="15.140625" bestFit="1" customWidth="1"/>
    <col min="6" max="6" width="11.140625" bestFit="1" customWidth="1"/>
    <col min="7" max="7" width="16.42578125" bestFit="1" customWidth="1"/>
    <col min="8" max="8" width="15.85546875" bestFit="1" customWidth="1"/>
    <col min="9" max="9" width="17.28515625" bestFit="1" customWidth="1"/>
    <col min="10" max="10" width="17.7109375" bestFit="1" customWidth="1"/>
    <col min="11" max="11" width="17.85546875" bestFit="1" customWidth="1"/>
    <col min="12" max="12" width="18.140625" bestFit="1" customWidth="1"/>
    <col min="13" max="13" width="12.85546875" bestFit="1" customWidth="1"/>
    <col min="14" max="14" width="17" bestFit="1" customWidth="1"/>
  </cols>
  <sheetData>
    <row r="1" spans="1:14" ht="15.75" x14ac:dyDescent="0.25">
      <c r="A1" s="1"/>
      <c r="B1" s="2"/>
      <c r="C1" s="2"/>
      <c r="D1" s="2"/>
      <c r="E1" s="2"/>
      <c r="F1" s="3"/>
      <c r="G1" s="4"/>
      <c r="H1" s="2"/>
      <c r="I1" s="2"/>
      <c r="J1" s="2"/>
      <c r="K1" s="2"/>
      <c r="L1" s="2"/>
      <c r="M1" s="2"/>
      <c r="N1" s="2"/>
    </row>
    <row r="2" spans="1:14" ht="15.75" x14ac:dyDescent="0.25">
      <c r="A2" s="1"/>
      <c r="B2" s="2"/>
      <c r="C2" s="2"/>
      <c r="D2" s="2"/>
      <c r="E2" s="2"/>
      <c r="F2" s="3"/>
      <c r="G2" s="4"/>
      <c r="H2" s="2"/>
      <c r="I2" s="2"/>
      <c r="J2" s="2"/>
      <c r="K2" s="2"/>
      <c r="L2" s="2"/>
      <c r="M2" s="2"/>
      <c r="N2" s="2"/>
    </row>
    <row r="3" spans="1:14" ht="15.75" x14ac:dyDescent="0.25">
      <c r="A3" s="1"/>
      <c r="B3" s="2"/>
      <c r="C3" s="2"/>
      <c r="D3" s="2"/>
      <c r="E3" s="2"/>
      <c r="F3" s="3"/>
      <c r="G3" s="4"/>
      <c r="H3" s="2"/>
      <c r="I3" s="2"/>
      <c r="J3" s="2"/>
      <c r="K3" s="2"/>
      <c r="L3" s="2"/>
      <c r="M3" s="2"/>
      <c r="N3" s="2"/>
    </row>
    <row r="4" spans="1:14" ht="15.75" x14ac:dyDescent="0.25">
      <c r="A4" s="1"/>
      <c r="B4" s="2"/>
      <c r="C4" s="2"/>
      <c r="D4" s="2"/>
      <c r="E4" s="2"/>
      <c r="F4" s="3"/>
      <c r="G4" s="4"/>
      <c r="H4" s="2"/>
      <c r="I4" s="2"/>
      <c r="J4" s="2"/>
      <c r="K4" s="2"/>
      <c r="L4" s="2"/>
      <c r="M4" s="2"/>
      <c r="N4" s="2"/>
    </row>
    <row r="5" spans="1:14" ht="15.75" x14ac:dyDescent="0.25">
      <c r="A5" s="1"/>
      <c r="B5" s="2"/>
      <c r="C5" s="2"/>
      <c r="D5" s="2"/>
      <c r="E5" s="2"/>
      <c r="F5" s="4"/>
      <c r="G5" s="4"/>
      <c r="H5" s="2"/>
      <c r="I5" s="2"/>
      <c r="J5" s="2"/>
      <c r="K5" s="2"/>
      <c r="L5" s="2"/>
      <c r="M5" s="2"/>
      <c r="N5" s="2"/>
    </row>
    <row r="6" spans="1:14" ht="15.75" x14ac:dyDescent="0.25">
      <c r="A6" s="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.75" x14ac:dyDescent="0.25">
      <c r="A7" s="6">
        <v>42767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6.5" thickBot="1" x14ac:dyDescent="0.3">
      <c r="A8" s="7"/>
      <c r="B8" s="8"/>
      <c r="C8" s="8"/>
      <c r="D8" s="8"/>
      <c r="E8" s="8"/>
      <c r="F8" s="9"/>
      <c r="G8" s="9"/>
      <c r="H8" s="10"/>
      <c r="I8" s="10"/>
      <c r="J8" s="10"/>
      <c r="K8" s="10"/>
      <c r="L8" s="10"/>
      <c r="M8" s="10"/>
      <c r="N8" s="10"/>
    </row>
    <row r="9" spans="1:14" ht="16.5" thickBot="1" x14ac:dyDescent="0.3">
      <c r="A9" s="11" t="s">
        <v>1</v>
      </c>
      <c r="B9" s="12" t="s">
        <v>2</v>
      </c>
      <c r="C9" s="12" t="s">
        <v>3</v>
      </c>
      <c r="D9" s="12" t="s">
        <v>4</v>
      </c>
      <c r="E9" s="12" t="s">
        <v>5</v>
      </c>
      <c r="F9" s="12" t="s">
        <v>6</v>
      </c>
      <c r="G9" s="12" t="s">
        <v>7</v>
      </c>
      <c r="H9" s="12" t="s">
        <v>8</v>
      </c>
      <c r="I9" s="12" t="s">
        <v>9</v>
      </c>
      <c r="J9" s="12" t="s">
        <v>10</v>
      </c>
      <c r="K9" s="12" t="s">
        <v>11</v>
      </c>
      <c r="L9" s="12" t="s">
        <v>12</v>
      </c>
      <c r="M9" s="12" t="s">
        <v>13</v>
      </c>
      <c r="N9" s="13" t="s">
        <v>14</v>
      </c>
    </row>
    <row r="10" spans="1:14" ht="15.75" x14ac:dyDescent="0.25">
      <c r="A10" s="14">
        <v>1</v>
      </c>
      <c r="B10" s="15" t="s">
        <v>15</v>
      </c>
      <c r="C10" s="16" t="s">
        <v>16</v>
      </c>
      <c r="D10" s="17">
        <v>275000</v>
      </c>
      <c r="E10" s="17">
        <f>ROUND(IF(((D10-G10-H10)&gt;34685.01)*((D10-G10-H10)&lt;52027.43),(((D10-G10-H10)-34685.01)*0.15),+IF(((D10-G10-H10)&gt;52027.43)*((D10-G10-H10)&lt;72260.26),((((D10-G10-H10)-52027.43)*0.2)+2601.33),+IF((D10-G10-H10)&gt;72260.26,(((D10-G10-H10)-72260.26)*25%)+6648,0))),2)</f>
        <v>55169.760000000002</v>
      </c>
      <c r="F10" s="17">
        <v>25</v>
      </c>
      <c r="G10" s="17">
        <f t="shared" ref="G10:G35" si="0">ROUND(IF((D10)&gt;(9855*20),((9855*20)*0.0287),(D10)*0.0287),2)</f>
        <v>5656.77</v>
      </c>
      <c r="H10" s="17">
        <f t="shared" ref="H10:H35" si="1">ROUND(IF((D10)&gt;(9855*10),((9855*10)*0.0304),(D10)*0.0304),2)</f>
        <v>2995.92</v>
      </c>
      <c r="I10" s="17">
        <f t="shared" ref="I10:I35" si="2">ROUND(IF((D10)&gt;(9855*10),((9855*10)*0.0709),(D10)*0.0709),2)</f>
        <v>6987.2</v>
      </c>
      <c r="J10" s="17">
        <f t="shared" ref="J10:J35" si="3">ROUND(IF((D10)&gt;(9855*20),((9855*20)*0.071),(D10)*0.071),2)</f>
        <v>13994.1</v>
      </c>
      <c r="K10" s="18">
        <f t="shared" ref="K10:K35" si="4">+ROUND(IF(D10&gt;(9855*4),((9855*4)*0.011),D10*0.011),2)</f>
        <v>433.62</v>
      </c>
      <c r="L10" s="18"/>
      <c r="M10" s="19"/>
      <c r="N10" s="20">
        <f t="shared" ref="N10:N14" si="5">+D10-E10-F10-G10-H10-L10-M10</f>
        <v>211152.55</v>
      </c>
    </row>
    <row r="11" spans="1:14" ht="15.75" x14ac:dyDescent="0.25">
      <c r="A11" s="21">
        <v>2</v>
      </c>
      <c r="B11" s="22" t="s">
        <v>17</v>
      </c>
      <c r="C11" s="23" t="s">
        <v>18</v>
      </c>
      <c r="D11" s="24">
        <v>150000</v>
      </c>
      <c r="E11" s="24">
        <v>24024.52</v>
      </c>
      <c r="F11" s="24">
        <v>25</v>
      </c>
      <c r="G11" s="24">
        <f t="shared" si="0"/>
        <v>4305</v>
      </c>
      <c r="H11" s="24">
        <f t="shared" si="1"/>
        <v>2995.92</v>
      </c>
      <c r="I11" s="24">
        <f t="shared" si="2"/>
        <v>6987.2</v>
      </c>
      <c r="J11" s="24">
        <f t="shared" si="3"/>
        <v>10650</v>
      </c>
      <c r="K11" s="25">
        <f t="shared" si="4"/>
        <v>433.62</v>
      </c>
      <c r="L11" s="25"/>
      <c r="M11" s="25">
        <v>932.76</v>
      </c>
      <c r="N11" s="20">
        <f t="shared" si="5"/>
        <v>117716.8</v>
      </c>
    </row>
    <row r="12" spans="1:14" ht="15.75" x14ac:dyDescent="0.25">
      <c r="A12" s="21">
        <v>3</v>
      </c>
      <c r="B12" s="26" t="s">
        <v>19</v>
      </c>
      <c r="C12" s="23" t="s">
        <v>20</v>
      </c>
      <c r="D12" s="24">
        <v>150000</v>
      </c>
      <c r="E12" s="24">
        <f t="shared" ref="E12:E35" si="6">ROUND(IF(((D12-G12-H12)&gt;34685.01)*((D12-G12-H12)&lt;52027.43),(((D12-G12-H12)-34685.01)*0.15),+IF(((D12-G12-H12)&gt;52027.43)*((D12-G12-H12)&lt;72260.26),((((D12-G12-H12)-52027.43)*0.2)+2601.33),+IF((D12-G12-H12)&gt;72260.26,(((D12-G12-H12)-72260.26)*25%)+6648,0))),2)</f>
        <v>24257.71</v>
      </c>
      <c r="F12" s="24">
        <v>25</v>
      </c>
      <c r="G12" s="24">
        <f t="shared" si="0"/>
        <v>4305</v>
      </c>
      <c r="H12" s="24">
        <f t="shared" si="1"/>
        <v>2995.92</v>
      </c>
      <c r="I12" s="24">
        <f t="shared" si="2"/>
        <v>6987.2</v>
      </c>
      <c r="J12" s="24">
        <f t="shared" si="3"/>
        <v>10650</v>
      </c>
      <c r="K12" s="25">
        <f t="shared" si="4"/>
        <v>433.62</v>
      </c>
      <c r="L12" s="25"/>
      <c r="M12" s="25"/>
      <c r="N12" s="20">
        <f t="shared" si="5"/>
        <v>118416.37000000001</v>
      </c>
    </row>
    <row r="13" spans="1:14" ht="15.75" x14ac:dyDescent="0.25">
      <c r="A13" s="21">
        <v>4</v>
      </c>
      <c r="B13" s="26" t="s">
        <v>21</v>
      </c>
      <c r="C13" s="23" t="s">
        <v>22</v>
      </c>
      <c r="D13" s="24">
        <v>150000</v>
      </c>
      <c r="E13" s="24">
        <f t="shared" si="6"/>
        <v>24257.71</v>
      </c>
      <c r="F13" s="24">
        <v>25</v>
      </c>
      <c r="G13" s="24">
        <f t="shared" si="0"/>
        <v>4305</v>
      </c>
      <c r="H13" s="24">
        <f t="shared" si="1"/>
        <v>2995.92</v>
      </c>
      <c r="I13" s="24">
        <f t="shared" si="2"/>
        <v>6987.2</v>
      </c>
      <c r="J13" s="24">
        <f t="shared" si="3"/>
        <v>10650</v>
      </c>
      <c r="K13" s="25">
        <f t="shared" si="4"/>
        <v>433.62</v>
      </c>
      <c r="L13" s="25"/>
      <c r="M13" s="25"/>
      <c r="N13" s="20">
        <f t="shared" si="5"/>
        <v>118416.37000000001</v>
      </c>
    </row>
    <row r="14" spans="1:14" ht="15.75" x14ac:dyDescent="0.25">
      <c r="A14" s="21">
        <v>5</v>
      </c>
      <c r="B14" s="26" t="s">
        <v>23</v>
      </c>
      <c r="C14" s="23" t="s">
        <v>24</v>
      </c>
      <c r="D14" s="24">
        <v>110000</v>
      </c>
      <c r="E14" s="24">
        <f t="shared" si="6"/>
        <v>14544.71</v>
      </c>
      <c r="F14" s="24">
        <v>25</v>
      </c>
      <c r="G14" s="24">
        <f t="shared" si="0"/>
        <v>3157</v>
      </c>
      <c r="H14" s="24">
        <f t="shared" si="1"/>
        <v>2995.92</v>
      </c>
      <c r="I14" s="24">
        <f t="shared" si="2"/>
        <v>6987.2</v>
      </c>
      <c r="J14" s="24">
        <f t="shared" si="3"/>
        <v>7810</v>
      </c>
      <c r="K14" s="25">
        <f t="shared" si="4"/>
        <v>433.62</v>
      </c>
      <c r="L14" s="25"/>
      <c r="M14" s="25"/>
      <c r="N14" s="20">
        <f t="shared" si="5"/>
        <v>89277.37000000001</v>
      </c>
    </row>
    <row r="15" spans="1:14" ht="15.75" x14ac:dyDescent="0.25">
      <c r="A15" s="21">
        <v>6</v>
      </c>
      <c r="B15" s="26" t="s">
        <v>25</v>
      </c>
      <c r="C15" s="27" t="s">
        <v>26</v>
      </c>
      <c r="D15" s="24">
        <v>110000</v>
      </c>
      <c r="E15" s="24">
        <f t="shared" si="6"/>
        <v>14544.71</v>
      </c>
      <c r="F15" s="24">
        <v>25</v>
      </c>
      <c r="G15" s="24">
        <f t="shared" si="0"/>
        <v>3157</v>
      </c>
      <c r="H15" s="24">
        <f t="shared" si="1"/>
        <v>2995.92</v>
      </c>
      <c r="I15" s="24">
        <f t="shared" si="2"/>
        <v>6987.2</v>
      </c>
      <c r="J15" s="24">
        <f t="shared" si="3"/>
        <v>7810</v>
      </c>
      <c r="K15" s="25">
        <f t="shared" si="4"/>
        <v>433.62</v>
      </c>
      <c r="L15" s="25"/>
      <c r="M15" s="25"/>
      <c r="N15" s="20">
        <f>+D15-E15-F15-G15-H15-L15-M15</f>
        <v>89277.37000000001</v>
      </c>
    </row>
    <row r="16" spans="1:14" ht="15.75" x14ac:dyDescent="0.25">
      <c r="A16" s="21">
        <v>7</v>
      </c>
      <c r="B16" s="26" t="s">
        <v>27</v>
      </c>
      <c r="C16" s="23" t="s">
        <v>28</v>
      </c>
      <c r="D16" s="24">
        <v>110000</v>
      </c>
      <c r="E16" s="24">
        <f t="shared" si="6"/>
        <v>14544.71</v>
      </c>
      <c r="F16" s="24">
        <v>25</v>
      </c>
      <c r="G16" s="24">
        <f t="shared" si="0"/>
        <v>3157</v>
      </c>
      <c r="H16" s="24">
        <f t="shared" si="1"/>
        <v>2995.92</v>
      </c>
      <c r="I16" s="24">
        <f t="shared" si="2"/>
        <v>6987.2</v>
      </c>
      <c r="J16" s="24">
        <f t="shared" si="3"/>
        <v>7810</v>
      </c>
      <c r="K16" s="25">
        <f t="shared" si="4"/>
        <v>433.62</v>
      </c>
      <c r="L16" s="25"/>
      <c r="M16" s="25"/>
      <c r="N16" s="20">
        <f t="shared" ref="N16:N21" si="7">+D16-E16-F16-G16-H16-L16-M16</f>
        <v>89277.37000000001</v>
      </c>
    </row>
    <row r="17" spans="1:14" ht="15.75" x14ac:dyDescent="0.25">
      <c r="A17" s="21">
        <v>8</v>
      </c>
      <c r="B17" s="22" t="s">
        <v>29</v>
      </c>
      <c r="C17" s="23" t="s">
        <v>30</v>
      </c>
      <c r="D17" s="24">
        <v>110000</v>
      </c>
      <c r="E17" s="24">
        <f t="shared" si="6"/>
        <v>14544.71</v>
      </c>
      <c r="F17" s="24">
        <v>25</v>
      </c>
      <c r="G17" s="24">
        <f t="shared" si="0"/>
        <v>3157</v>
      </c>
      <c r="H17" s="24">
        <f t="shared" si="1"/>
        <v>2995.92</v>
      </c>
      <c r="I17" s="24">
        <f t="shared" si="2"/>
        <v>6987.2</v>
      </c>
      <c r="J17" s="24">
        <f t="shared" si="3"/>
        <v>7810</v>
      </c>
      <c r="K17" s="25">
        <f t="shared" si="4"/>
        <v>433.62</v>
      </c>
      <c r="L17" s="25"/>
      <c r="M17" s="25"/>
      <c r="N17" s="20">
        <f t="shared" si="7"/>
        <v>89277.37000000001</v>
      </c>
    </row>
    <row r="18" spans="1:14" ht="15.75" x14ac:dyDescent="0.25">
      <c r="A18" s="21">
        <v>9</v>
      </c>
      <c r="B18" s="22" t="s">
        <v>31</v>
      </c>
      <c r="C18" s="23" t="s">
        <v>32</v>
      </c>
      <c r="D18" s="24">
        <v>110000</v>
      </c>
      <c r="E18" s="24">
        <f t="shared" si="6"/>
        <v>14544.71</v>
      </c>
      <c r="F18" s="24">
        <v>25</v>
      </c>
      <c r="G18" s="24">
        <f t="shared" si="0"/>
        <v>3157</v>
      </c>
      <c r="H18" s="24">
        <f t="shared" si="1"/>
        <v>2995.92</v>
      </c>
      <c r="I18" s="24">
        <f t="shared" si="2"/>
        <v>6987.2</v>
      </c>
      <c r="J18" s="24">
        <f t="shared" si="3"/>
        <v>7810</v>
      </c>
      <c r="K18" s="25">
        <f t="shared" si="4"/>
        <v>433.62</v>
      </c>
      <c r="L18" s="25"/>
      <c r="M18" s="25"/>
      <c r="N18" s="20">
        <f t="shared" si="7"/>
        <v>89277.37000000001</v>
      </c>
    </row>
    <row r="19" spans="1:14" ht="15.75" x14ac:dyDescent="0.25">
      <c r="A19" s="21">
        <v>10</v>
      </c>
      <c r="B19" s="23" t="s">
        <v>33</v>
      </c>
      <c r="C19" s="23" t="s">
        <v>34</v>
      </c>
      <c r="D19" s="28">
        <v>80000</v>
      </c>
      <c r="E19" s="24">
        <v>7167.75</v>
      </c>
      <c r="F19" s="24">
        <v>25</v>
      </c>
      <c r="G19" s="28">
        <f t="shared" si="0"/>
        <v>2296</v>
      </c>
      <c r="H19" s="24">
        <f t="shared" si="1"/>
        <v>2432</v>
      </c>
      <c r="I19" s="24">
        <f t="shared" si="2"/>
        <v>5672</v>
      </c>
      <c r="J19" s="24">
        <f t="shared" si="3"/>
        <v>5680</v>
      </c>
      <c r="K19" s="25">
        <f t="shared" si="4"/>
        <v>433.62</v>
      </c>
      <c r="L19" s="25"/>
      <c r="M19" s="25">
        <v>932.76</v>
      </c>
      <c r="N19" s="20">
        <f t="shared" si="7"/>
        <v>67146.490000000005</v>
      </c>
    </row>
    <row r="20" spans="1:14" ht="15.75" x14ac:dyDescent="0.25">
      <c r="A20" s="21">
        <v>11</v>
      </c>
      <c r="B20" s="26" t="s">
        <v>35</v>
      </c>
      <c r="C20" s="23" t="s">
        <v>36</v>
      </c>
      <c r="D20" s="24">
        <v>55000</v>
      </c>
      <c r="E20" s="24">
        <f t="shared" si="6"/>
        <v>2559.67</v>
      </c>
      <c r="F20" s="24">
        <v>25</v>
      </c>
      <c r="G20" s="24">
        <f t="shared" si="0"/>
        <v>1578.5</v>
      </c>
      <c r="H20" s="24">
        <f t="shared" si="1"/>
        <v>1672</v>
      </c>
      <c r="I20" s="24">
        <f t="shared" si="2"/>
        <v>3899.5</v>
      </c>
      <c r="J20" s="24">
        <f t="shared" si="3"/>
        <v>3905</v>
      </c>
      <c r="K20" s="25">
        <f t="shared" si="4"/>
        <v>433.62</v>
      </c>
      <c r="L20" s="25">
        <v>1290</v>
      </c>
      <c r="M20" s="25"/>
      <c r="N20" s="20">
        <f t="shared" si="7"/>
        <v>47874.83</v>
      </c>
    </row>
    <row r="21" spans="1:14" ht="15.75" x14ac:dyDescent="0.25">
      <c r="A21" s="21">
        <v>12</v>
      </c>
      <c r="B21" s="26" t="s">
        <v>37</v>
      </c>
      <c r="C21" s="23" t="s">
        <v>38</v>
      </c>
      <c r="D21" s="24">
        <v>55000</v>
      </c>
      <c r="E21" s="24">
        <f t="shared" si="6"/>
        <v>2559.67</v>
      </c>
      <c r="F21" s="24">
        <v>25</v>
      </c>
      <c r="G21" s="24">
        <f t="shared" si="0"/>
        <v>1578.5</v>
      </c>
      <c r="H21" s="24">
        <f t="shared" si="1"/>
        <v>1672</v>
      </c>
      <c r="I21" s="24">
        <f t="shared" si="2"/>
        <v>3899.5</v>
      </c>
      <c r="J21" s="24">
        <f t="shared" si="3"/>
        <v>3905</v>
      </c>
      <c r="K21" s="25">
        <f t="shared" si="4"/>
        <v>433.62</v>
      </c>
      <c r="L21" s="25">
        <v>2580</v>
      </c>
      <c r="M21" s="25"/>
      <c r="N21" s="20">
        <f t="shared" si="7"/>
        <v>46584.83</v>
      </c>
    </row>
    <row r="22" spans="1:14" ht="15.75" x14ac:dyDescent="0.25">
      <c r="A22" s="21">
        <v>13</v>
      </c>
      <c r="B22" s="26" t="s">
        <v>39</v>
      </c>
      <c r="C22" s="23" t="s">
        <v>40</v>
      </c>
      <c r="D22" s="24">
        <v>45000</v>
      </c>
      <c r="E22" s="24">
        <f t="shared" si="6"/>
        <v>1148.32</v>
      </c>
      <c r="F22" s="24">
        <v>25</v>
      </c>
      <c r="G22" s="24">
        <f t="shared" si="0"/>
        <v>1291.5</v>
      </c>
      <c r="H22" s="24">
        <f t="shared" si="1"/>
        <v>1368</v>
      </c>
      <c r="I22" s="24">
        <f t="shared" si="2"/>
        <v>3190.5</v>
      </c>
      <c r="J22" s="24">
        <f t="shared" si="3"/>
        <v>3195</v>
      </c>
      <c r="K22" s="25">
        <f t="shared" si="4"/>
        <v>433.62</v>
      </c>
      <c r="L22" s="25">
        <v>1290</v>
      </c>
      <c r="M22" s="25"/>
      <c r="N22" s="20">
        <f>+D22-E22-F22-G22-H22-L22-M22</f>
        <v>39877.18</v>
      </c>
    </row>
    <row r="23" spans="1:14" ht="15.75" x14ac:dyDescent="0.25">
      <c r="A23" s="21">
        <v>14</v>
      </c>
      <c r="B23" s="22" t="s">
        <v>41</v>
      </c>
      <c r="C23" s="23" t="s">
        <v>42</v>
      </c>
      <c r="D23" s="24">
        <v>45000</v>
      </c>
      <c r="E23" s="24">
        <v>1008.41</v>
      </c>
      <c r="F23" s="24">
        <v>25</v>
      </c>
      <c r="G23" s="24">
        <f t="shared" si="0"/>
        <v>1291.5</v>
      </c>
      <c r="H23" s="24">
        <f t="shared" si="1"/>
        <v>1368</v>
      </c>
      <c r="I23" s="24">
        <f t="shared" si="2"/>
        <v>3190.5</v>
      </c>
      <c r="J23" s="24">
        <f t="shared" si="3"/>
        <v>3195</v>
      </c>
      <c r="K23" s="25">
        <f t="shared" si="4"/>
        <v>433.62</v>
      </c>
      <c r="L23" s="25">
        <v>2025</v>
      </c>
      <c r="M23" s="25">
        <v>932.76</v>
      </c>
      <c r="N23" s="20">
        <f t="shared" ref="N23:N35" si="8">+D23-E23-F23-G23-H23-L23-M23</f>
        <v>38349.329999999994</v>
      </c>
    </row>
    <row r="24" spans="1:14" ht="15.75" x14ac:dyDescent="0.25">
      <c r="A24" s="21">
        <v>15</v>
      </c>
      <c r="B24" s="26" t="s">
        <v>43</v>
      </c>
      <c r="C24" s="23" t="s">
        <v>44</v>
      </c>
      <c r="D24" s="24">
        <v>40000</v>
      </c>
      <c r="E24" s="24">
        <f t="shared" si="6"/>
        <v>442.65</v>
      </c>
      <c r="F24" s="24">
        <v>25</v>
      </c>
      <c r="G24" s="24">
        <f t="shared" si="0"/>
        <v>1148</v>
      </c>
      <c r="H24" s="24">
        <f t="shared" si="1"/>
        <v>1216</v>
      </c>
      <c r="I24" s="24">
        <f t="shared" si="2"/>
        <v>2836</v>
      </c>
      <c r="J24" s="24">
        <f t="shared" si="3"/>
        <v>2840</v>
      </c>
      <c r="K24" s="25">
        <f t="shared" si="4"/>
        <v>433.62</v>
      </c>
      <c r="L24" s="25"/>
      <c r="M24" s="25"/>
      <c r="N24" s="20">
        <f t="shared" si="8"/>
        <v>37168.35</v>
      </c>
    </row>
    <row r="25" spans="1:14" ht="15.75" x14ac:dyDescent="0.25">
      <c r="A25" s="21">
        <v>16</v>
      </c>
      <c r="B25" s="26" t="s">
        <v>45</v>
      </c>
      <c r="C25" s="23" t="s">
        <v>46</v>
      </c>
      <c r="D25" s="24">
        <v>40000</v>
      </c>
      <c r="E25" s="24">
        <f t="shared" si="6"/>
        <v>442.65</v>
      </c>
      <c r="F25" s="24">
        <v>25</v>
      </c>
      <c r="G25" s="24">
        <f t="shared" si="0"/>
        <v>1148</v>
      </c>
      <c r="H25" s="24">
        <f t="shared" si="1"/>
        <v>1216</v>
      </c>
      <c r="I25" s="24">
        <f t="shared" si="2"/>
        <v>2836</v>
      </c>
      <c r="J25" s="24">
        <f t="shared" si="3"/>
        <v>2840</v>
      </c>
      <c r="K25" s="25">
        <f t="shared" si="4"/>
        <v>433.62</v>
      </c>
      <c r="L25" s="25">
        <v>1290</v>
      </c>
      <c r="M25" s="25"/>
      <c r="N25" s="20">
        <f t="shared" si="8"/>
        <v>35878.35</v>
      </c>
    </row>
    <row r="26" spans="1:14" ht="15.75" x14ac:dyDescent="0.25">
      <c r="A26" s="21">
        <v>17</v>
      </c>
      <c r="B26" s="22" t="s">
        <v>47</v>
      </c>
      <c r="C26" s="23" t="s">
        <v>48</v>
      </c>
      <c r="D26" s="24">
        <v>39000</v>
      </c>
      <c r="E26" s="24">
        <f t="shared" si="6"/>
        <v>301.51</v>
      </c>
      <c r="F26" s="24">
        <v>25</v>
      </c>
      <c r="G26" s="24">
        <f t="shared" si="0"/>
        <v>1119.3</v>
      </c>
      <c r="H26" s="24">
        <f t="shared" si="1"/>
        <v>1185.5999999999999</v>
      </c>
      <c r="I26" s="24">
        <f t="shared" si="2"/>
        <v>2765.1</v>
      </c>
      <c r="J26" s="24">
        <f t="shared" si="3"/>
        <v>2769</v>
      </c>
      <c r="K26" s="25">
        <f t="shared" si="4"/>
        <v>429</v>
      </c>
      <c r="L26" s="25"/>
      <c r="M26" s="25"/>
      <c r="N26" s="20">
        <f t="shared" si="8"/>
        <v>36368.589999999997</v>
      </c>
    </row>
    <row r="27" spans="1:14" ht="15.75" x14ac:dyDescent="0.25">
      <c r="A27" s="21">
        <v>18</v>
      </c>
      <c r="B27" s="26" t="s">
        <v>49</v>
      </c>
      <c r="C27" s="23" t="s">
        <v>50</v>
      </c>
      <c r="D27" s="24">
        <v>35000</v>
      </c>
      <c r="E27" s="24">
        <f t="shared" si="6"/>
        <v>0</v>
      </c>
      <c r="F27" s="24">
        <v>25</v>
      </c>
      <c r="G27" s="24">
        <f t="shared" si="0"/>
        <v>1004.5</v>
      </c>
      <c r="H27" s="24">
        <f t="shared" si="1"/>
        <v>1064</v>
      </c>
      <c r="I27" s="24">
        <f t="shared" si="2"/>
        <v>2481.5</v>
      </c>
      <c r="J27" s="24">
        <f t="shared" si="3"/>
        <v>2485</v>
      </c>
      <c r="K27" s="25">
        <f t="shared" si="4"/>
        <v>385</v>
      </c>
      <c r="L27" s="25"/>
      <c r="M27" s="25"/>
      <c r="N27" s="20">
        <f t="shared" si="8"/>
        <v>32906.5</v>
      </c>
    </row>
    <row r="28" spans="1:14" ht="15.75" x14ac:dyDescent="0.25">
      <c r="A28" s="21">
        <v>19</v>
      </c>
      <c r="B28" s="26" t="s">
        <v>51</v>
      </c>
      <c r="C28" s="23" t="s">
        <v>52</v>
      </c>
      <c r="D28" s="24">
        <v>35000</v>
      </c>
      <c r="E28" s="24">
        <f t="shared" si="6"/>
        <v>0</v>
      </c>
      <c r="F28" s="24">
        <v>25</v>
      </c>
      <c r="G28" s="24">
        <f t="shared" si="0"/>
        <v>1004.5</v>
      </c>
      <c r="H28" s="24">
        <f t="shared" si="1"/>
        <v>1064</v>
      </c>
      <c r="I28" s="24">
        <f t="shared" si="2"/>
        <v>2481.5</v>
      </c>
      <c r="J28" s="24">
        <f t="shared" si="3"/>
        <v>2485</v>
      </c>
      <c r="K28" s="25">
        <f t="shared" si="4"/>
        <v>385</v>
      </c>
      <c r="L28" s="25"/>
      <c r="M28" s="25">
        <v>932.76</v>
      </c>
      <c r="N28" s="20">
        <f t="shared" si="8"/>
        <v>31973.74</v>
      </c>
    </row>
    <row r="29" spans="1:14" ht="15.75" x14ac:dyDescent="0.25">
      <c r="A29" s="21">
        <v>20</v>
      </c>
      <c r="B29" s="26" t="s">
        <v>53</v>
      </c>
      <c r="C29" s="23" t="s">
        <v>52</v>
      </c>
      <c r="D29" s="24">
        <v>25000</v>
      </c>
      <c r="E29" s="24">
        <f t="shared" si="6"/>
        <v>0</v>
      </c>
      <c r="F29" s="24">
        <v>25</v>
      </c>
      <c r="G29" s="24">
        <f t="shared" si="0"/>
        <v>717.5</v>
      </c>
      <c r="H29" s="24">
        <f t="shared" si="1"/>
        <v>760</v>
      </c>
      <c r="I29" s="24">
        <f t="shared" si="2"/>
        <v>1772.5</v>
      </c>
      <c r="J29" s="24">
        <f t="shared" si="3"/>
        <v>1775</v>
      </c>
      <c r="K29" s="25">
        <f t="shared" si="4"/>
        <v>275</v>
      </c>
      <c r="L29" s="25"/>
      <c r="M29" s="25"/>
      <c r="N29" s="20">
        <f t="shared" si="8"/>
        <v>23497.5</v>
      </c>
    </row>
    <row r="30" spans="1:14" ht="15.75" x14ac:dyDescent="0.25">
      <c r="A30" s="21">
        <v>21</v>
      </c>
      <c r="B30" s="26" t="s">
        <v>54</v>
      </c>
      <c r="C30" s="23" t="s">
        <v>55</v>
      </c>
      <c r="D30" s="24">
        <v>20000</v>
      </c>
      <c r="E30" s="24">
        <f t="shared" si="6"/>
        <v>0</v>
      </c>
      <c r="F30" s="24">
        <v>25</v>
      </c>
      <c r="G30" s="24">
        <f t="shared" si="0"/>
        <v>574</v>
      </c>
      <c r="H30" s="24">
        <f t="shared" si="1"/>
        <v>608</v>
      </c>
      <c r="I30" s="24">
        <f t="shared" si="2"/>
        <v>1418</v>
      </c>
      <c r="J30" s="24">
        <f t="shared" si="3"/>
        <v>1420</v>
      </c>
      <c r="K30" s="25">
        <f t="shared" si="4"/>
        <v>220</v>
      </c>
      <c r="L30" s="25">
        <v>675</v>
      </c>
      <c r="M30" s="25"/>
      <c r="N30" s="20">
        <f t="shared" si="8"/>
        <v>18118</v>
      </c>
    </row>
    <row r="31" spans="1:14" ht="15.75" x14ac:dyDescent="0.25">
      <c r="A31" s="21">
        <v>22</v>
      </c>
      <c r="B31" s="26" t="s">
        <v>56</v>
      </c>
      <c r="C31" s="23" t="s">
        <v>57</v>
      </c>
      <c r="D31" s="24">
        <v>20000</v>
      </c>
      <c r="E31" s="24">
        <f t="shared" si="6"/>
        <v>0</v>
      </c>
      <c r="F31" s="24">
        <v>25</v>
      </c>
      <c r="G31" s="24">
        <f t="shared" si="0"/>
        <v>574</v>
      </c>
      <c r="H31" s="24">
        <f t="shared" si="1"/>
        <v>608</v>
      </c>
      <c r="I31" s="24">
        <f t="shared" si="2"/>
        <v>1418</v>
      </c>
      <c r="J31" s="24">
        <f t="shared" si="3"/>
        <v>1420</v>
      </c>
      <c r="K31" s="25">
        <f t="shared" si="4"/>
        <v>220</v>
      </c>
      <c r="L31" s="25">
        <v>1350</v>
      </c>
      <c r="M31" s="25"/>
      <c r="N31" s="20">
        <f t="shared" si="8"/>
        <v>17443</v>
      </c>
    </row>
    <row r="32" spans="1:14" ht="15.75" x14ac:dyDescent="0.25">
      <c r="A32" s="21">
        <v>23</v>
      </c>
      <c r="B32" s="22" t="s">
        <v>58</v>
      </c>
      <c r="C32" s="23" t="s">
        <v>59</v>
      </c>
      <c r="D32" s="24">
        <v>20000</v>
      </c>
      <c r="E32" s="24">
        <f t="shared" si="6"/>
        <v>0</v>
      </c>
      <c r="F32" s="24">
        <v>25</v>
      </c>
      <c r="G32" s="24">
        <f t="shared" si="0"/>
        <v>574</v>
      </c>
      <c r="H32" s="24">
        <f t="shared" si="1"/>
        <v>608</v>
      </c>
      <c r="I32" s="24">
        <f t="shared" si="2"/>
        <v>1418</v>
      </c>
      <c r="J32" s="24">
        <f t="shared" si="3"/>
        <v>1420</v>
      </c>
      <c r="K32" s="25">
        <f t="shared" si="4"/>
        <v>220</v>
      </c>
      <c r="L32" s="25">
        <v>1290</v>
      </c>
      <c r="M32" s="25"/>
      <c r="N32" s="20">
        <f t="shared" si="8"/>
        <v>17503</v>
      </c>
    </row>
    <row r="33" spans="1:14" ht="15.75" x14ac:dyDescent="0.25">
      <c r="A33" s="21">
        <v>24</v>
      </c>
      <c r="B33" s="22" t="s">
        <v>60</v>
      </c>
      <c r="C33" s="23" t="s">
        <v>61</v>
      </c>
      <c r="D33" s="24">
        <v>20000</v>
      </c>
      <c r="E33" s="24">
        <f t="shared" si="6"/>
        <v>0</v>
      </c>
      <c r="F33" s="24">
        <v>25</v>
      </c>
      <c r="G33" s="24">
        <f t="shared" si="0"/>
        <v>574</v>
      </c>
      <c r="H33" s="24">
        <f t="shared" si="1"/>
        <v>608</v>
      </c>
      <c r="I33" s="24">
        <f t="shared" si="2"/>
        <v>1418</v>
      </c>
      <c r="J33" s="24">
        <f t="shared" si="3"/>
        <v>1420</v>
      </c>
      <c r="K33" s="25">
        <f t="shared" si="4"/>
        <v>220</v>
      </c>
      <c r="L33" s="25"/>
      <c r="M33" s="29"/>
      <c r="N33" s="20">
        <f t="shared" si="8"/>
        <v>18793</v>
      </c>
    </row>
    <row r="34" spans="1:14" ht="15.75" x14ac:dyDescent="0.25">
      <c r="A34" s="21">
        <v>25</v>
      </c>
      <c r="B34" s="26" t="s">
        <v>62</v>
      </c>
      <c r="C34" s="23" t="s">
        <v>63</v>
      </c>
      <c r="D34" s="24">
        <v>15000</v>
      </c>
      <c r="E34" s="24">
        <f t="shared" si="6"/>
        <v>0</v>
      </c>
      <c r="F34" s="24">
        <v>25</v>
      </c>
      <c r="G34" s="24">
        <f t="shared" si="0"/>
        <v>430.5</v>
      </c>
      <c r="H34" s="24">
        <f t="shared" si="1"/>
        <v>456</v>
      </c>
      <c r="I34" s="24">
        <f t="shared" si="2"/>
        <v>1063.5</v>
      </c>
      <c r="J34" s="24">
        <f t="shared" si="3"/>
        <v>1065</v>
      </c>
      <c r="K34" s="25">
        <f t="shared" si="4"/>
        <v>165</v>
      </c>
      <c r="L34" s="25"/>
      <c r="M34" s="25"/>
      <c r="N34" s="20">
        <f t="shared" si="8"/>
        <v>14088.5</v>
      </c>
    </row>
    <row r="35" spans="1:14" ht="16.5" thickBot="1" x14ac:dyDescent="0.3">
      <c r="A35" s="30">
        <v>26</v>
      </c>
      <c r="B35" s="31" t="s">
        <v>64</v>
      </c>
      <c r="C35" s="32" t="s">
        <v>65</v>
      </c>
      <c r="D35" s="33">
        <v>15000</v>
      </c>
      <c r="E35" s="33">
        <f t="shared" si="6"/>
        <v>0</v>
      </c>
      <c r="F35" s="33">
        <v>25</v>
      </c>
      <c r="G35" s="33">
        <f t="shared" si="0"/>
        <v>430.5</v>
      </c>
      <c r="H35" s="33">
        <f t="shared" si="1"/>
        <v>456</v>
      </c>
      <c r="I35" s="33">
        <f t="shared" si="2"/>
        <v>1063.5</v>
      </c>
      <c r="J35" s="33">
        <f t="shared" si="3"/>
        <v>1065</v>
      </c>
      <c r="K35" s="34">
        <f t="shared" si="4"/>
        <v>165</v>
      </c>
      <c r="L35" s="34"/>
      <c r="M35" s="35"/>
      <c r="N35" s="20">
        <f t="shared" si="8"/>
        <v>14088.5</v>
      </c>
    </row>
    <row r="36" spans="1:14" ht="16.5" thickBot="1" x14ac:dyDescent="0.3">
      <c r="A36" s="36"/>
      <c r="B36" s="37"/>
      <c r="C36" s="37"/>
      <c r="D36" s="38">
        <f t="shared" ref="D36:N36" si="9">SUM(D10:D35)</f>
        <v>1879000</v>
      </c>
      <c r="E36" s="39">
        <f t="shared" si="9"/>
        <v>216063.87999999998</v>
      </c>
      <c r="F36" s="39">
        <f t="shared" si="9"/>
        <v>650</v>
      </c>
      <c r="G36" s="39">
        <f t="shared" si="9"/>
        <v>51691.570000000007</v>
      </c>
      <c r="H36" s="39">
        <f t="shared" si="9"/>
        <v>45324.88</v>
      </c>
      <c r="I36" s="39">
        <f t="shared" si="9"/>
        <v>105708.4</v>
      </c>
      <c r="J36" s="39">
        <f t="shared" si="9"/>
        <v>127878.1</v>
      </c>
      <c r="K36" s="39">
        <f t="shared" si="9"/>
        <v>9621.9199999999983</v>
      </c>
      <c r="L36" s="39">
        <f t="shared" si="9"/>
        <v>11790</v>
      </c>
      <c r="M36" s="39">
        <f t="shared" si="9"/>
        <v>3731.04</v>
      </c>
      <c r="N36" s="40">
        <f t="shared" si="9"/>
        <v>1549748.6300000004</v>
      </c>
    </row>
    <row r="37" spans="1:14" ht="15.75" x14ac:dyDescent="0.25">
      <c r="A37" s="1"/>
      <c r="B37" s="2"/>
      <c r="C37" s="2"/>
      <c r="D37" s="2"/>
      <c r="E37" s="2"/>
      <c r="F37" s="3"/>
      <c r="G37" s="41"/>
      <c r="H37" s="42"/>
      <c r="I37" s="42"/>
      <c r="J37" s="42"/>
      <c r="K37" s="42"/>
      <c r="L37" s="42"/>
      <c r="M37" s="42"/>
      <c r="N37" s="42"/>
    </row>
  </sheetData>
  <mergeCells count="4">
    <mergeCell ref="A6:N6"/>
    <mergeCell ref="H8:J8"/>
    <mergeCell ref="K8:N8"/>
    <mergeCell ref="A7:N7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Fijos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2017-03-03T15:48:15Z</dcterms:created>
  <dcterms:modified xsi:type="dcterms:W3CDTF">2017-03-03T15:53:52Z</dcterms:modified>
</cp:coreProperties>
</file>